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salvari contab\My documents\an 2023\CONT EXECUTIE 2023\CNAS\"/>
    </mc:Choice>
  </mc:AlternateContent>
  <xr:revisionPtr revIDLastSave="0" documentId="13_ncr:1_{144EEEB0-8014-4A48-875D-DE00AFBAF5E4}"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1">cheltuieli!$A$1:$H$307</definedName>
    <definedName name="_xlnm.Print_Area" localSheetId="0">venituri!$A$1:$F$127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2" l="1"/>
  <c r="E69" i="2"/>
  <c r="F69" i="2"/>
  <c r="G69" i="2"/>
  <c r="H69" i="2"/>
  <c r="D111" i="1"/>
  <c r="C111" i="1"/>
  <c r="D109" i="1"/>
  <c r="D108" i="1" s="1"/>
  <c r="D107" i="1" s="1"/>
  <c r="C109" i="1"/>
  <c r="C108" i="1" s="1"/>
  <c r="C107" i="1" s="1"/>
  <c r="D104" i="1"/>
  <c r="C104" i="1"/>
  <c r="D100" i="1"/>
  <c r="C100" i="1"/>
  <c r="D97" i="1"/>
  <c r="D96" i="1" s="1"/>
  <c r="C97" i="1"/>
  <c r="D94" i="1"/>
  <c r="C94" i="1"/>
  <c r="D92" i="1"/>
  <c r="C92" i="1"/>
  <c r="D82" i="1"/>
  <c r="C82" i="1"/>
  <c r="D69" i="1"/>
  <c r="C69" i="1"/>
  <c r="D65" i="1"/>
  <c r="C65" i="1"/>
  <c r="C59" i="1" s="1"/>
  <c r="D60" i="1"/>
  <c r="C60" i="1"/>
  <c r="D57" i="1"/>
  <c r="C57" i="1"/>
  <c r="D55" i="1"/>
  <c r="C55" i="1"/>
  <c r="D30" i="1"/>
  <c r="D29" i="1" s="1"/>
  <c r="C30" i="1"/>
  <c r="C29" i="1" s="1"/>
  <c r="D25" i="1"/>
  <c r="C25" i="1"/>
  <c r="D17" i="1"/>
  <c r="C17" i="1"/>
  <c r="D10" i="1"/>
  <c r="C10" i="1"/>
  <c r="F293" i="2"/>
  <c r="F292" i="2" s="1"/>
  <c r="F291" i="2" s="1"/>
  <c r="F290" i="2" s="1"/>
  <c r="E293" i="2"/>
  <c r="E292" i="2" s="1"/>
  <c r="E291" i="2" s="1"/>
  <c r="E290" i="2" s="1"/>
  <c r="D293" i="2"/>
  <c r="D292" i="2" s="1"/>
  <c r="D291" i="2" s="1"/>
  <c r="D290" i="2" s="1"/>
  <c r="C293" i="2"/>
  <c r="C292" i="2" s="1"/>
  <c r="C291" i="2" s="1"/>
  <c r="C290" i="2" s="1"/>
  <c r="F281" i="2"/>
  <c r="F276" i="2" s="1"/>
  <c r="F15" i="2" s="1"/>
  <c r="E281" i="2"/>
  <c r="D281" i="2"/>
  <c r="D276" i="2" s="1"/>
  <c r="D15" i="2" s="1"/>
  <c r="C281" i="2"/>
  <c r="F277" i="2"/>
  <c r="E277" i="2"/>
  <c r="D277" i="2"/>
  <c r="C277" i="2"/>
  <c r="F270" i="2"/>
  <c r="E270" i="2"/>
  <c r="D270" i="2"/>
  <c r="C270" i="2"/>
  <c r="F269" i="2"/>
  <c r="F268" i="2" s="1"/>
  <c r="F267" i="2" s="1"/>
  <c r="E269" i="2"/>
  <c r="E268" i="2" s="1"/>
  <c r="E267" i="2" s="1"/>
  <c r="D269" i="2"/>
  <c r="D268" i="2" s="1"/>
  <c r="D267" i="2" s="1"/>
  <c r="C269" i="2"/>
  <c r="C268" i="2" s="1"/>
  <c r="C267" i="2" s="1"/>
  <c r="F260" i="2"/>
  <c r="F256" i="2" s="1"/>
  <c r="F255" i="2" s="1"/>
  <c r="F254" i="2" s="1"/>
  <c r="F13" i="2" s="1"/>
  <c r="E260" i="2"/>
  <c r="E256" i="2" s="1"/>
  <c r="E255" i="2" s="1"/>
  <c r="E254" i="2" s="1"/>
  <c r="E13" i="2" s="1"/>
  <c r="D260" i="2"/>
  <c r="D256" i="2" s="1"/>
  <c r="D255" i="2" s="1"/>
  <c r="D254" i="2" s="1"/>
  <c r="D13" i="2" s="1"/>
  <c r="C260" i="2"/>
  <c r="C256" i="2" s="1"/>
  <c r="C255" i="2" s="1"/>
  <c r="C254" i="2" s="1"/>
  <c r="C13" i="2" s="1"/>
  <c r="F253" i="2"/>
  <c r="F19" i="2" s="1"/>
  <c r="E253" i="2"/>
  <c r="E19" i="2" s="1"/>
  <c r="D253" i="2"/>
  <c r="C253" i="2"/>
  <c r="C19" i="2" s="1"/>
  <c r="F243" i="2"/>
  <c r="E243" i="2"/>
  <c r="D243" i="2"/>
  <c r="C243" i="2"/>
  <c r="F238" i="2"/>
  <c r="E238" i="2"/>
  <c r="D238" i="2"/>
  <c r="C238" i="2"/>
  <c r="F235" i="2"/>
  <c r="E235" i="2"/>
  <c r="D235" i="2"/>
  <c r="C235" i="2"/>
  <c r="F232" i="2"/>
  <c r="E232" i="2"/>
  <c r="D232" i="2"/>
  <c r="C232" i="2"/>
  <c r="C226" i="2"/>
  <c r="F220" i="2"/>
  <c r="E220" i="2"/>
  <c r="D220" i="2"/>
  <c r="C220" i="2"/>
  <c r="F215" i="2"/>
  <c r="E215" i="2"/>
  <c r="D215" i="2"/>
  <c r="C215" i="2"/>
  <c r="F209" i="2"/>
  <c r="E209" i="2"/>
  <c r="E203" i="2" s="1"/>
  <c r="D209" i="2"/>
  <c r="C209" i="2"/>
  <c r="F206" i="2"/>
  <c r="E206" i="2"/>
  <c r="D206" i="2"/>
  <c r="C206" i="2"/>
  <c r="F198" i="2"/>
  <c r="E198" i="2"/>
  <c r="D198" i="2"/>
  <c r="C198" i="2"/>
  <c r="F193" i="2"/>
  <c r="E193" i="2"/>
  <c r="D193" i="2"/>
  <c r="C193" i="2"/>
  <c r="C183" i="2"/>
  <c r="C182" i="2" s="1"/>
  <c r="F182" i="2"/>
  <c r="E182" i="2"/>
  <c r="D182" i="2"/>
  <c r="F177" i="2"/>
  <c r="E177" i="2"/>
  <c r="D177" i="2"/>
  <c r="C177" i="2"/>
  <c r="F173" i="2"/>
  <c r="E173" i="2"/>
  <c r="D173" i="2"/>
  <c r="C173" i="2"/>
  <c r="F168" i="2"/>
  <c r="F163" i="2" s="1"/>
  <c r="E168" i="2"/>
  <c r="D168" i="2"/>
  <c r="C168" i="2"/>
  <c r="F164" i="2"/>
  <c r="E164" i="2"/>
  <c r="D164" i="2"/>
  <c r="C164" i="2"/>
  <c r="F158" i="2"/>
  <c r="E158" i="2"/>
  <c r="D158" i="2"/>
  <c r="C158" i="2"/>
  <c r="F153" i="2"/>
  <c r="E153" i="2"/>
  <c r="D153" i="2"/>
  <c r="C153" i="2"/>
  <c r="F150" i="2"/>
  <c r="E150" i="2"/>
  <c r="D150" i="2"/>
  <c r="C150" i="2"/>
  <c r="F147" i="2"/>
  <c r="E147" i="2"/>
  <c r="D147" i="2"/>
  <c r="C147" i="2"/>
  <c r="F144" i="2"/>
  <c r="E144" i="2"/>
  <c r="D144" i="2"/>
  <c r="C144" i="2"/>
  <c r="F139" i="2"/>
  <c r="E139" i="2"/>
  <c r="D139" i="2"/>
  <c r="C139" i="2"/>
  <c r="F133" i="2"/>
  <c r="E133" i="2"/>
  <c r="D133" i="2"/>
  <c r="C133" i="2"/>
  <c r="F129" i="2"/>
  <c r="E129" i="2"/>
  <c r="D129" i="2"/>
  <c r="C129" i="2"/>
  <c r="F126" i="2"/>
  <c r="E126" i="2"/>
  <c r="D126" i="2"/>
  <c r="C126" i="2"/>
  <c r="F123" i="2"/>
  <c r="E123" i="2"/>
  <c r="D123" i="2"/>
  <c r="C123" i="2"/>
  <c r="F120" i="2"/>
  <c r="E120" i="2"/>
  <c r="D120" i="2"/>
  <c r="C120" i="2"/>
  <c r="F117" i="2"/>
  <c r="E117" i="2"/>
  <c r="D117" i="2"/>
  <c r="C117" i="2"/>
  <c r="F114" i="2"/>
  <c r="E114" i="2"/>
  <c r="D114" i="2"/>
  <c r="C114" i="2"/>
  <c r="F111" i="2"/>
  <c r="E111" i="2"/>
  <c r="D111" i="2"/>
  <c r="C111" i="2"/>
  <c r="F108" i="2"/>
  <c r="E108" i="2"/>
  <c r="D108" i="2"/>
  <c r="C108" i="2"/>
  <c r="F99" i="2"/>
  <c r="F98" i="2" s="1"/>
  <c r="E99" i="2"/>
  <c r="E98" i="2" s="1"/>
  <c r="D99" i="2"/>
  <c r="D98" i="2" s="1"/>
  <c r="C99" i="2"/>
  <c r="C98" i="2" s="1"/>
  <c r="F95" i="2"/>
  <c r="E95" i="2"/>
  <c r="D95" i="2"/>
  <c r="C95" i="2"/>
  <c r="F80" i="2"/>
  <c r="F79" i="2" s="1"/>
  <c r="F78" i="2" s="1"/>
  <c r="F17" i="2" s="1"/>
  <c r="E80" i="2"/>
  <c r="E79" i="2" s="1"/>
  <c r="E78" i="2" s="1"/>
  <c r="E17" i="2" s="1"/>
  <c r="D80" i="2"/>
  <c r="D79" i="2" s="1"/>
  <c r="C80" i="2"/>
  <c r="C79" i="2" s="1"/>
  <c r="E75" i="2"/>
  <c r="E16" i="2" s="1"/>
  <c r="D75" i="2"/>
  <c r="D16" i="2" s="1"/>
  <c r="C75" i="2"/>
  <c r="C16" i="2" s="1"/>
  <c r="F73" i="2"/>
  <c r="F72" i="2" s="1"/>
  <c r="F12" i="2" s="1"/>
  <c r="E73" i="2"/>
  <c r="E72" i="2" s="1"/>
  <c r="E12" i="2" s="1"/>
  <c r="D73" i="2"/>
  <c r="D72" i="2" s="1"/>
  <c r="D12" i="2" s="1"/>
  <c r="C73" i="2"/>
  <c r="C72" i="2" s="1"/>
  <c r="C12" i="2" s="1"/>
  <c r="C69" i="2"/>
  <c r="F61" i="2"/>
  <c r="E61" i="2"/>
  <c r="D61" i="2"/>
  <c r="C61" i="2"/>
  <c r="F59" i="2"/>
  <c r="E59" i="2"/>
  <c r="D59" i="2"/>
  <c r="C59" i="2"/>
  <c r="F37" i="2"/>
  <c r="E37" i="2"/>
  <c r="D37" i="2"/>
  <c r="C37" i="2"/>
  <c r="F35" i="2"/>
  <c r="E35" i="2"/>
  <c r="D35" i="2"/>
  <c r="C35" i="2"/>
  <c r="F25" i="2"/>
  <c r="E25" i="2"/>
  <c r="D25" i="2"/>
  <c r="C25" i="2"/>
  <c r="D19" i="2"/>
  <c r="F16" i="2"/>
  <c r="C68" i="1" l="1"/>
  <c r="C67" i="1" s="1"/>
  <c r="C103" i="1"/>
  <c r="D68" i="1"/>
  <c r="D67" i="1" s="1"/>
  <c r="D103" i="1"/>
  <c r="C16" i="1"/>
  <c r="C15" i="1" s="1"/>
  <c r="C54" i="1"/>
  <c r="C53" i="1" s="1"/>
  <c r="C9" i="1" s="1"/>
  <c r="C8" i="1" s="1"/>
  <c r="C91" i="1"/>
  <c r="D91" i="1"/>
  <c r="C96" i="1"/>
  <c r="E91" i="2"/>
  <c r="E163" i="2"/>
  <c r="F91" i="2"/>
  <c r="D225" i="2"/>
  <c r="D224" i="2" s="1"/>
  <c r="C132" i="2"/>
  <c r="D24" i="2"/>
  <c r="D10" i="2" s="1"/>
  <c r="F203" i="2"/>
  <c r="F181" i="2" s="1"/>
  <c r="D132" i="2"/>
  <c r="D107" i="2" s="1"/>
  <c r="C91" i="2"/>
  <c r="D203" i="2"/>
  <c r="D181" i="2" s="1"/>
  <c r="C203" i="2"/>
  <c r="C181" i="2" s="1"/>
  <c r="D163" i="2"/>
  <c r="D143" i="2" s="1"/>
  <c r="D91" i="2"/>
  <c r="E132" i="2"/>
  <c r="E24" i="2"/>
  <c r="F24" i="2"/>
  <c r="F10" i="2" s="1"/>
  <c r="E225" i="2"/>
  <c r="E224" i="2" s="1"/>
  <c r="C225" i="2"/>
  <c r="C224" i="2" s="1"/>
  <c r="C163" i="2"/>
  <c r="C143" i="2" s="1"/>
  <c r="C276" i="2"/>
  <c r="C15" i="2" s="1"/>
  <c r="E107" i="2"/>
  <c r="E90" i="2" s="1"/>
  <c r="F132" i="2"/>
  <c r="F107" i="2" s="1"/>
  <c r="E276" i="2"/>
  <c r="E15" i="2" s="1"/>
  <c r="C24" i="2"/>
  <c r="C10" i="2" s="1"/>
  <c r="F225" i="2"/>
  <c r="F224" i="2" s="1"/>
  <c r="E181" i="2"/>
  <c r="F143" i="2"/>
  <c r="E143" i="2"/>
  <c r="D59" i="1"/>
  <c r="D53" i="1" s="1"/>
  <c r="D54" i="1"/>
  <c r="D16" i="1"/>
  <c r="D15" i="1" s="1"/>
  <c r="F266" i="2"/>
  <c r="F265" i="2" s="1"/>
  <c r="F14" i="2"/>
  <c r="C14" i="2"/>
  <c r="C266" i="2"/>
  <c r="C265" i="2" s="1"/>
  <c r="E266" i="2"/>
  <c r="E265" i="2" s="1"/>
  <c r="E14" i="2"/>
  <c r="F287" i="2"/>
  <c r="F286" i="2" s="1"/>
  <c r="F285" i="2" s="1"/>
  <c r="F289" i="2"/>
  <c r="F288" i="2" s="1"/>
  <c r="C78" i="2"/>
  <c r="C17" i="2" s="1"/>
  <c r="C18" i="2"/>
  <c r="D78" i="2"/>
  <c r="D17" i="2" s="1"/>
  <c r="D18" i="2"/>
  <c r="C287" i="2"/>
  <c r="C286" i="2" s="1"/>
  <c r="C285" i="2" s="1"/>
  <c r="C289" i="2"/>
  <c r="C288" i="2" s="1"/>
  <c r="E287" i="2"/>
  <c r="E286" i="2" s="1"/>
  <c r="E285" i="2" s="1"/>
  <c r="E289" i="2"/>
  <c r="E288" i="2" s="1"/>
  <c r="E10" i="2"/>
  <c r="C107" i="2"/>
  <c r="D14" i="2"/>
  <c r="D266" i="2"/>
  <c r="D265" i="2" s="1"/>
  <c r="D287" i="2"/>
  <c r="D286" i="2" s="1"/>
  <c r="D285" i="2" s="1"/>
  <c r="D289" i="2"/>
  <c r="D288" i="2" s="1"/>
  <c r="E18" i="2"/>
  <c r="F18" i="2"/>
  <c r="C90" i="2" l="1"/>
  <c r="C89" i="2" s="1"/>
  <c r="C53" i="2" s="1"/>
  <c r="C45" i="2" s="1"/>
  <c r="C44" i="2" s="1"/>
  <c r="C11" i="2" s="1"/>
  <c r="E89" i="2"/>
  <c r="E53" i="2" s="1"/>
  <c r="E45" i="2" s="1"/>
  <c r="E44" i="2" s="1"/>
  <c r="E23" i="2" s="1"/>
  <c r="E22" i="2" s="1"/>
  <c r="F90" i="2"/>
  <c r="F89" i="2" s="1"/>
  <c r="F53" i="2" s="1"/>
  <c r="F45" i="2" s="1"/>
  <c r="F44" i="2" s="1"/>
  <c r="F11" i="2" s="1"/>
  <c r="F21" i="2" s="1"/>
  <c r="F20" i="2" s="1"/>
  <c r="D90" i="2"/>
  <c r="D89" i="2" s="1"/>
  <c r="D53" i="2" s="1"/>
  <c r="D45" i="2" s="1"/>
  <c r="D44" i="2" s="1"/>
  <c r="D23" i="2" s="1"/>
  <c r="D22" i="2" s="1"/>
  <c r="D9" i="1"/>
  <c r="D8" i="1" s="1"/>
  <c r="C21" i="2" l="1"/>
  <c r="C20" i="2" s="1"/>
  <c r="C9" i="2"/>
  <c r="C8" i="2" s="1"/>
  <c r="C23" i="2"/>
  <c r="C22" i="2" s="1"/>
  <c r="C87" i="2"/>
  <c r="E87" i="2"/>
  <c r="E11" i="2"/>
  <c r="E9" i="2" s="1"/>
  <c r="E8" i="2" s="1"/>
  <c r="F23" i="2"/>
  <c r="F22" i="2" s="1"/>
  <c r="F87" i="2"/>
  <c r="F9" i="2"/>
  <c r="F8" i="2" s="1"/>
  <c r="D87" i="2"/>
  <c r="D11" i="2"/>
  <c r="D21" i="2" s="1"/>
  <c r="D20" i="2" s="1"/>
  <c r="E21" i="2" l="1"/>
  <c r="E20" i="2" s="1"/>
  <c r="D9" i="2"/>
  <c r="D8" i="2" s="1"/>
  <c r="G117" i="2"/>
  <c r="H117" i="2"/>
  <c r="G153" i="2" l="1"/>
  <c r="H153" i="2"/>
  <c r="G293" i="2" l="1"/>
  <c r="H293" i="2"/>
  <c r="G281" i="2"/>
  <c r="H281" i="2"/>
  <c r="G277" i="2"/>
  <c r="H277" i="2"/>
  <c r="G269" i="2"/>
  <c r="H269" i="2"/>
  <c r="H268" i="2" s="1"/>
  <c r="H267" i="2" s="1"/>
  <c r="G270" i="2"/>
  <c r="H270" i="2"/>
  <c r="G260" i="2"/>
  <c r="H260" i="2"/>
  <c r="H256" i="2" s="1"/>
  <c r="H255" i="2" s="1"/>
  <c r="G253" i="2"/>
  <c r="H253" i="2"/>
  <c r="G243" i="2"/>
  <c r="H243" i="2"/>
  <c r="G238" i="2"/>
  <c r="H238" i="2"/>
  <c r="G235" i="2"/>
  <c r="H235" i="2"/>
  <c r="G232" i="2"/>
  <c r="H232" i="2"/>
  <c r="G226" i="2"/>
  <c r="H226" i="2"/>
  <c r="G220" i="2"/>
  <c r="H220" i="2"/>
  <c r="G215" i="2"/>
  <c r="H215" i="2"/>
  <c r="G209" i="2"/>
  <c r="H209" i="2"/>
  <c r="G206" i="2"/>
  <c r="H206" i="2"/>
  <c r="G198" i="2"/>
  <c r="H198" i="2"/>
  <c r="G193" i="2"/>
  <c r="H193" i="2"/>
  <c r="G183" i="2"/>
  <c r="H183" i="2"/>
  <c r="G177" i="2"/>
  <c r="H177" i="2"/>
  <c r="G173" i="2"/>
  <c r="H173" i="2"/>
  <c r="G168" i="2"/>
  <c r="H168" i="2"/>
  <c r="G164" i="2"/>
  <c r="H164" i="2"/>
  <c r="G158" i="2"/>
  <c r="H158" i="2"/>
  <c r="G150" i="2"/>
  <c r="H150" i="2"/>
  <c r="G147" i="2"/>
  <c r="H147" i="2"/>
  <c r="G144" i="2"/>
  <c r="H144" i="2"/>
  <c r="G139" i="2"/>
  <c r="H139" i="2"/>
  <c r="G133" i="2"/>
  <c r="H133" i="2"/>
  <c r="G129" i="2"/>
  <c r="H129" i="2"/>
  <c r="G126" i="2"/>
  <c r="H126" i="2"/>
  <c r="G123" i="2"/>
  <c r="H123" i="2"/>
  <c r="G120" i="2"/>
  <c r="H120" i="2"/>
  <c r="G114" i="2"/>
  <c r="H114" i="2"/>
  <c r="G111" i="2"/>
  <c r="H111" i="2"/>
  <c r="G108" i="2"/>
  <c r="H108" i="2"/>
  <c r="H99" i="2"/>
  <c r="G99" i="2"/>
  <c r="G95" i="2"/>
  <c r="H95" i="2"/>
  <c r="G80" i="2"/>
  <c r="H80" i="2"/>
  <c r="G75" i="2"/>
  <c r="H75" i="2"/>
  <c r="G73" i="2"/>
  <c r="H73" i="2"/>
  <c r="G61" i="2"/>
  <c r="H61" i="2"/>
  <c r="G59" i="2"/>
  <c r="H59" i="2"/>
  <c r="G37" i="2"/>
  <c r="H37" i="2"/>
  <c r="G35" i="2"/>
  <c r="H35" i="2"/>
  <c r="G25" i="2"/>
  <c r="H25" i="2"/>
  <c r="E111" i="1"/>
  <c r="F111" i="1"/>
  <c r="E109" i="1"/>
  <c r="E108" i="1" s="1"/>
  <c r="E107" i="1" s="1"/>
  <c r="F109" i="1"/>
  <c r="F108" i="1" s="1"/>
  <c r="F107" i="1" s="1"/>
  <c r="E104" i="1"/>
  <c r="F104" i="1"/>
  <c r="E100" i="1"/>
  <c r="F100" i="1"/>
  <c r="E97" i="1"/>
  <c r="E96" i="1" s="1"/>
  <c r="F97" i="1"/>
  <c r="F96" i="1" s="1"/>
  <c r="E94" i="1"/>
  <c r="F94" i="1"/>
  <c r="E92" i="1"/>
  <c r="F92" i="1"/>
  <c r="F91" i="1" s="1"/>
  <c r="E82" i="1"/>
  <c r="F82" i="1"/>
  <c r="E69" i="1"/>
  <c r="F69" i="1"/>
  <c r="E65" i="1"/>
  <c r="F65" i="1"/>
  <c r="E60" i="1"/>
  <c r="F60" i="1"/>
  <c r="F59" i="1" s="1"/>
  <c r="E57" i="1"/>
  <c r="F57" i="1"/>
  <c r="E55" i="1"/>
  <c r="F55" i="1"/>
  <c r="F54" i="1" s="1"/>
  <c r="E30" i="1"/>
  <c r="F30" i="1"/>
  <c r="F29" i="1" s="1"/>
  <c r="E25" i="1"/>
  <c r="F25" i="1"/>
  <c r="E17" i="1"/>
  <c r="F17" i="1"/>
  <c r="E10" i="1"/>
  <c r="F10" i="1"/>
  <c r="E91" i="1" l="1"/>
  <c r="F68" i="1"/>
  <c r="F67" i="1" s="1"/>
  <c r="H72" i="2"/>
  <c r="H12" i="2" s="1"/>
  <c r="G72" i="2"/>
  <c r="H276" i="2"/>
  <c r="H15" i="2" s="1"/>
  <c r="G79" i="2"/>
  <c r="H292" i="2"/>
  <c r="H291" i="2" s="1"/>
  <c r="H290" i="2" s="1"/>
  <c r="H287" i="2" s="1"/>
  <c r="G292" i="2"/>
  <c r="E68" i="1"/>
  <c r="E59" i="1"/>
  <c r="E54" i="1"/>
  <c r="E53" i="1" s="1"/>
  <c r="E29" i="1"/>
  <c r="G268" i="2"/>
  <c r="G256" i="2"/>
  <c r="H254" i="2"/>
  <c r="H13" i="2" s="1"/>
  <c r="G182" i="2"/>
  <c r="H182" i="2"/>
  <c r="G98" i="2"/>
  <c r="H98" i="2"/>
  <c r="H91" i="2" s="1"/>
  <c r="G19" i="2"/>
  <c r="H19" i="2"/>
  <c r="H79" i="2"/>
  <c r="H78" i="2" s="1"/>
  <c r="H16" i="2"/>
  <c r="G16" i="2"/>
  <c r="E16" i="1"/>
  <c r="F16" i="1"/>
  <c r="F15" i="1" s="1"/>
  <c r="H203" i="2"/>
  <c r="H132" i="2"/>
  <c r="H107" i="2" s="1"/>
  <c r="H163" i="2"/>
  <c r="G276" i="2"/>
  <c r="G132" i="2"/>
  <c r="G163" i="2"/>
  <c r="H289" i="2"/>
  <c r="H266" i="2"/>
  <c r="H265" i="2" s="1"/>
  <c r="H14" i="2"/>
  <c r="H225" i="2"/>
  <c r="G225" i="2"/>
  <c r="G203" i="2"/>
  <c r="H24" i="2"/>
  <c r="G24" i="2"/>
  <c r="F103" i="1"/>
  <c r="E103" i="1"/>
  <c r="F53" i="1"/>
  <c r="H18" i="2" l="1"/>
  <c r="H286" i="2"/>
  <c r="H285" i="2" s="1"/>
  <c r="G15" i="2"/>
  <c r="G143" i="2"/>
  <c r="G291" i="2"/>
  <c r="G12" i="2"/>
  <c r="H143" i="2"/>
  <c r="G78" i="2"/>
  <c r="H288" i="2"/>
  <c r="G18" i="2"/>
  <c r="G91" i="2"/>
  <c r="G255" i="2"/>
  <c r="E67" i="1"/>
  <c r="E15" i="1"/>
  <c r="G267" i="2"/>
  <c r="G224" i="2"/>
  <c r="H224" i="2"/>
  <c r="H181" i="2"/>
  <c r="G181" i="2"/>
  <c r="G107" i="2"/>
  <c r="H17" i="2"/>
  <c r="G10" i="2"/>
  <c r="H10" i="2"/>
  <c r="F9" i="1"/>
  <c r="F8" i="1" s="1"/>
  <c r="H90" i="2" l="1"/>
  <c r="G290" i="2"/>
  <c r="G17" i="2"/>
  <c r="G90" i="2"/>
  <c r="G254" i="2"/>
  <c r="E9" i="1"/>
  <c r="G14" i="2"/>
  <c r="G266" i="2"/>
  <c r="H89" i="2"/>
  <c r="H53" i="2" s="1"/>
  <c r="H45" i="2" s="1"/>
  <c r="H44" i="2" s="1"/>
  <c r="H23" i="2" s="1"/>
  <c r="H22" i="2" s="1"/>
  <c r="G287" i="2" l="1"/>
  <c r="G289" i="2"/>
  <c r="G89" i="2"/>
  <c r="G13" i="2"/>
  <c r="E8" i="1"/>
  <c r="G265" i="2"/>
  <c r="H87" i="2"/>
  <c r="H11" i="2"/>
  <c r="H21" i="2" s="1"/>
  <c r="H20" i="2" s="1"/>
  <c r="G286" i="2" l="1"/>
  <c r="G288" i="2"/>
  <c r="G53" i="2"/>
  <c r="H9" i="2"/>
  <c r="H8" i="2" s="1"/>
  <c r="G285" i="2" l="1"/>
  <c r="G45" i="2"/>
  <c r="G44" i="2" l="1"/>
  <c r="G11" i="2"/>
  <c r="G23" i="2"/>
  <c r="G87" i="2" l="1"/>
  <c r="G22" i="2"/>
  <c r="G21" i="2"/>
  <c r="G9" i="2"/>
  <c r="G8" i="2" l="1"/>
  <c r="G20" i="2"/>
</calcChain>
</file>

<file path=xl/sharedStrings.xml><?xml version="1.0" encoding="utf-8"?>
<sst xmlns="http://schemas.openxmlformats.org/spreadsheetml/2006/main" count="661" uniqueCount="535">
  <si>
    <t xml:space="preserve">lei </t>
  </si>
  <si>
    <t>Cod</t>
  </si>
  <si>
    <t>Denumire indicator</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</si>
  <si>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</si>
  <si>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</si>
  <si>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</si>
  <si>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</si>
  <si>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</si>
  <si>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</si>
  <si>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</si>
  <si>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</si>
  <si>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</si>
  <si>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</si>
  <si>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</si>
  <si>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</si>
  <si>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</si>
  <si>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</si>
  <si>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</si>
  <si>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</si>
  <si>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</si>
  <si>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</si>
  <si>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</si>
  <si>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</si>
  <si>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</si>
  <si>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</si>
  <si>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</si>
  <si>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</si>
  <si>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</si>
  <si>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</si>
  <si>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</si>
  <si>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</si>
  <si>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</si>
  <si>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</si>
  <si>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</si>
  <si>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</si>
  <si>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</si>
  <si>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</si>
  <si>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</si>
  <si>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</si>
  <si>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</si>
  <si>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</si>
  <si>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</si>
  <si>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</si>
  <si>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</si>
  <si>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</si>
  <si>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</si>
  <si>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</si>
  <si>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</si>
  <si>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</si>
  <si>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</si>
  <si>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</si>
  <si>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</si>
  <si>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</si>
  <si>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</si>
  <si>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</si>
  <si>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</si>
  <si>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</si>
  <si>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</si>
  <si>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</si>
  <si>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</si>
  <si>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</si>
  <si>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</si>
  <si>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</si>
  <si>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</si>
  <si>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</si>
  <si>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</si>
  <si>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</si>
  <si>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</si>
  <si>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</si>
  <si>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</si>
  <si>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</si>
  <si>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</si>
  <si>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</si>
  <si>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</si>
  <si>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</si>
  <si>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</si>
  <si>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</si>
  <si>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</si>
  <si>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</si>
  <si>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</si>
  <si>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</si>
  <si>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</si>
  <si>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</si>
  <si>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</si>
  <si>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</si>
  <si>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</si>
  <si>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</si>
  <si>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</si>
  <si>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</si>
  <si>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</si>
  <si>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</si>
  <si>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</si>
  <si>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</si>
  <si>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</si>
  <si>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</si>
  <si>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</si>
  <si>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</si>
  <si>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</si>
  <si>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</si>
  <si>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</si>
  <si>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</si>
  <si>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</si>
  <si>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</si>
  <si>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</si>
  <si>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</si>
  <si>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</si>
  <si>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</si>
  <si>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</si>
  <si>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</si>
  <si>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</si>
  <si>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</si>
  <si>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</si>
  <si>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</si>
  <si>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</si>
  <si>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</si>
  <si>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</si>
  <si>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</si>
  <si>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</si>
  <si>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</si>
  <si>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</si>
  <si>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</si>
  <si>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</si>
  <si>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</si>
  <si>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</si>
  <si>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</si>
  <si>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</si>
  <si>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</si>
  <si>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</si>
  <si>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</si>
  <si>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</si>
  <si>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</si>
  <si>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</si>
  <si>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</si>
  <si>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</si>
  <si>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</si>
  <si>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</si>
  <si>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</si>
  <si>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</si>
  <si>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</si>
  <si>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</si>
  <si>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</si>
  <si>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</si>
  <si>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</si>
  <si>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</si>
  <si>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</si>
  <si>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</si>
  <si>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</si>
  <si>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</si>
  <si>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</si>
  <si>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</si>
  <si>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</si>
  <si>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</si>
  <si>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</si>
  <si>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</si>
  <si>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</si>
  <si>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</si>
  <si>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</si>
  <si>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</si>
  <si>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</si>
  <si>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</si>
  <si>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</si>
  <si>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</si>
  <si>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</si>
  <si>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</si>
  <si>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</si>
  <si>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</si>
  <si>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</si>
  <si>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</si>
  <si>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</si>
  <si>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</si>
  <si>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</si>
  <si>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</si>
  <si>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</si>
  <si>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</si>
  <si>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</si>
  <si>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</si>
  <si>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</si>
  <si>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</si>
  <si>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</si>
  <si>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</si>
  <si>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</si>
  <si>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</si>
  <si>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</si>
  <si>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</si>
  <si>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</si>
  <si>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</si>
  <si>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</si>
  <si>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</si>
  <si>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</si>
  <si>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</si>
  <si>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</si>
  <si>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</si>
  <si>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</si>
  <si>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</si>
  <si>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</si>
  <si>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</si>
  <si>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</si>
  <si>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</si>
  <si>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</si>
  <si>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</si>
  <si>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</si>
  <si>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</si>
  <si>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</si>
  <si>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</si>
  <si>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</si>
  <si>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</si>
  <si>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</si>
  <si>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</si>
  <si>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</si>
  <si>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</si>
  <si>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</si>
  <si>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</si>
  <si>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</si>
  <si>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</si>
  <si>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</si>
  <si>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</si>
  <si>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</si>
  <si>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</si>
  <si>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</si>
  <si>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</si>
  <si>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</si>
  <si>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</si>
  <si>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</si>
  <si>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</si>
  <si>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</si>
  <si>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</si>
  <si>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</si>
  <si>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</si>
  <si>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</si>
  <si>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</si>
  <si>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</si>
  <si>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</si>
  <si>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</si>
  <si>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</si>
  <si>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</si>
  <si>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</si>
  <si>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</si>
  <si>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</si>
  <si>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</si>
  <si>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</si>
  <si>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</si>
  <si>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</si>
  <si>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</si>
  <si>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</si>
  <si>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</si>
  <si>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</si>
  <si>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</si>
  <si>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</si>
  <si>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</si>
  <si>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</si>
  <si>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</si>
  <si>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</si>
  <si>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</si>
  <si>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</si>
  <si>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</si>
  <si>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</si>
  <si>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</si>
  <si>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</si>
  <si>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</si>
  <si>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</si>
  <si>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</si>
  <si>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</si>
  <si>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</si>
  <si>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</si>
  <si>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</si>
  <si>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</si>
  <si>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</si>
  <si>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</si>
  <si>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</si>
  <si>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</si>
  <si>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</si>
  <si>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</si>
  <si>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</si>
  <si>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</si>
  <si>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</si>
  <si>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</si>
  <si>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</si>
  <si>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</si>
  <si>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</si>
  <si>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</si>
  <si>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</si>
  <si>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</si>
  <si>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</si>
  <si>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</si>
  <si>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</si>
  <si>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</si>
  <si>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</si>
  <si>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</si>
  <si>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</si>
  <si>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</si>
  <si>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</si>
  <si>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</si>
  <si>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</si>
  <si>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</si>
  <si>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</si>
  <si>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</si>
  <si>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</si>
  <si>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</si>
  <si>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</si>
  <si>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</si>
  <si>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</si>
  <si>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</si>
  <si>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</si>
  <si>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</si>
  <si>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</si>
  <si>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</si>
  <si>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</si>
  <si>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</si>
  <si>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</si>
  <si>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</si>
  <si>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</si>
  <si>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</si>
  <si>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</si>
  <si>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</si>
  <si>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</si>
  <si>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</si>
  <si>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</si>
  <si>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</si>
  <si>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</si>
  <si>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</si>
  <si>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</si>
  <si>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</si>
  <si>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</si>
  <si>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</si>
  <si>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</si>
  <si>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</si>
  <si>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</si>
  <si>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</si>
  <si>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</si>
  <si>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</si>
  <si>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</si>
  <si>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</si>
  <si>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</si>
  <si>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</si>
  <si>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</si>
  <si>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</si>
  <si>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</si>
  <si>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</si>
  <si>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</si>
  <si>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</si>
  <si>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</si>
  <si>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</si>
  <si>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</si>
  <si>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</si>
  <si>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</si>
  <si>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</si>
  <si>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</si>
  <si>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</si>
  <si>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</si>
  <si>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</si>
  <si>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</si>
  <si>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</si>
  <si>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</si>
  <si>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</si>
  <si>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</si>
  <si>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</si>
  <si>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</si>
  <si>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</si>
  <si>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</si>
  <si>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</si>
  <si>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</si>
  <si>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</si>
  <si>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</si>
  <si>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</si>
  <si>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</si>
  <si>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</si>
  <si>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</si>
  <si>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</si>
  <si>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</si>
  <si>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</si>
  <si>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</si>
  <si>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</si>
  <si>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</si>
  <si>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</si>
  <si>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</si>
  <si>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</si>
  <si>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</si>
  <si>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</si>
  <si>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</si>
  <si>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</si>
  <si>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</si>
  <si>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</si>
  <si>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</si>
  <si>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</si>
  <si>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</si>
  <si>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</si>
  <si>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</si>
  <si>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</si>
  <si>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</si>
  <si>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</si>
  <si>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</si>
  <si>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</si>
  <si>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</si>
  <si>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</si>
  <si>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</si>
  <si>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</si>
  <si>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</si>
  <si>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</si>
  <si>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</si>
  <si>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</si>
  <si>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</si>
  <si>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</si>
  <si>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</si>
  <si>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</si>
  <si>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</si>
  <si>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</si>
  <si>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</si>
  <si>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</si>
  <si>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</si>
  <si>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</si>
  <si>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</si>
  <si>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</si>
  <si>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</si>
  <si>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</si>
  <si>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</si>
  <si>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</si>
  <si>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</si>
  <si>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</si>
  <si>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</si>
  <si>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</si>
  <si>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</si>
  <si>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</si>
  <si>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</si>
  <si>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</si>
  <si>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</si>
  <si>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</si>
  <si>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</si>
  <si>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</si>
  <si>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</si>
  <si>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</si>
  <si>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</si>
  <si>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</si>
  <si>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</si>
  <si>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</si>
  <si>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</si>
  <si>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</si>
  <si>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</si>
  <si>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</si>
  <si>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</si>
  <si>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</si>
  <si>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</si>
  <si>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</si>
  <si>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</si>
  <si>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</si>
  <si>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</si>
  <si>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</si>
  <si>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</si>
  <si>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</si>
  <si>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</si>
  <si>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</si>
  <si>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</si>
  <si>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</si>
  <si>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</si>
  <si>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</si>
  <si>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</si>
  <si>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</si>
  <si>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</si>
  <si>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</si>
  <si>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</si>
  <si>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</si>
  <si>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</si>
  <si>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</si>
  <si>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</si>
  <si>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</si>
  <si>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</si>
  <si>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</si>
  <si>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</si>
  <si>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</si>
  <si>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</si>
  <si>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</si>
  <si>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</si>
  <si>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</si>
  <si>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</si>
  <si>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</si>
  <si>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</si>
  <si>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</si>
  <si>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</si>
  <si>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</si>
  <si>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</si>
  <si>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</si>
  <si>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</si>
  <si>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</si>
  <si>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</si>
  <si>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</si>
  <si>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</si>
  <si>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</si>
  <si>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</si>
  <si>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</si>
  <si>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</si>
  <si>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</si>
  <si>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</si>
  <si>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</si>
  <si>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</si>
  <si>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</si>
  <si>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</si>
  <si>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</si>
  <si>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</si>
  <si>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</si>
  <si>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</si>
  <si>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</si>
  <si>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</si>
  <si>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</si>
  <si>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</si>
  <si>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</si>
  <si>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</si>
  <si>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</si>
  <si>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</si>
  <si>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</si>
  <si>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</si>
  <si>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</si>
  <si>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</si>
  <si>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</si>
  <si>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</si>
  <si>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</si>
  <si>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</si>
  <si>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</si>
  <si>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CASA DE ASIGURARI DE SANATATE GALATI</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</si>
  <si>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</si>
  <si>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</si>
  <si>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</si>
  <si>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</si>
  <si>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</si>
  <si>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</si>
  <si>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</si>
  <si>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</si>
  <si>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</si>
  <si>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</si>
  <si>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CONT DE EXECUTIE CHELTUIELI IULIE  2023</t>
  </si>
  <si>
    <t>CONT DE EXECUTIE VENITURI IULIE  2023</t>
  </si>
  <si>
    <t>Credite de angajament        Fila buget nr.  P6486/25.07.2023</t>
  </si>
  <si>
    <t>Prevederi bugetare aprobate la finele perioadei de raportare                               Fila buget nr.  P6486/25.07.2023</t>
  </si>
  <si>
    <t>Prevederi bugetare trimestriale cumulate          Fila buget nr. P6486/25.07.2023</t>
  </si>
  <si>
    <t>Prevederi bugetare aprobate la finele perioadei de raportare                               Fila buget nr. P6486/25.07.2023</t>
  </si>
  <si>
    <t>Prevederi bugetare trimestriale cumulate          Fila buget nr.  P6486/25.07.2023</t>
  </si>
  <si>
    <t>ANAF inregistrat = 0 lei (ian.-iul.2023)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</si>
</sst>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30">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
      <sz val="8"/>
      <name val="Arial"/>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1">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lignment wrapText="1"/>
    </xf>
    <xf numFmtId="4" fontId="10" fillId="2" borderId="1" xfId="0" applyNumberFormat="1" applyFont="1" applyFill="1" applyBorder="1" applyAlignment="1">
      <alignment horizontal="right"/>
    </xf>
    <xf numFmtId="0" fontId="9" fillId="2" borderId="0" xfId="0" applyFont="1" applyFill="1"/>
    <xf numFmtId="0" fontId="11" fillId="2" borderId="0" xfId="0" applyFont="1" applyFill="1"/>
    <xf numFmtId="3" fontId="11" fillId="2" borderId="1" xfId="3" applyNumberFormat="1" applyFont="1" applyFill="1" applyBorder="1" applyAlignment="1">
      <alignment horizontal="right" wrapText="1"/>
    </xf>
    <xf numFmtId="3" fontId="9" fillId="2" borderId="1" xfId="0" applyNumberFormat="1" applyFont="1" applyFill="1" applyBorder="1"/>
    <xf numFmtId="165" fontId="9" fillId="2" borderId="1" xfId="2" applyNumberFormat="1" applyFont="1" applyFill="1" applyBorder="1"/>
    <xf numFmtId="49" fontId="11" fillId="0" borderId="0" xfId="0" applyNumberFormat="1" applyFont="1" applyAlignment="1">
      <alignment vertical="top"/>
    </xf>
    <xf numFmtId="4" fontId="10" fillId="3" borderId="1" xfId="0" applyNumberFormat="1" applyFont="1" applyFill="1" applyBorder="1" applyAlignment="1">
      <alignment horizontal="right"/>
    </xf>
    <xf numFmtId="4" fontId="9" fillId="0" borderId="1" xfId="0" applyNumberFormat="1" applyFont="1" applyBorder="1" applyAlignment="1">
      <alignment vertical="top" wrapText="1"/>
    </xf>
    <xf numFmtId="4" fontId="10" fillId="0" borderId="1" xfId="0" quotePrefix="1" applyNumberFormat="1" applyFont="1" applyBorder="1" applyAlignment="1">
      <alignment horizontal="right"/>
    </xf>
    <xf numFmtId="3" fontId="4" fillId="2" borderId="0" xfId="0" applyNumberFormat="1" applyFont="1" applyFill="1"/>
    <xf numFmtId="0" fontId="26" fillId="0" borderId="0" xfId="0" applyFont="1"/>
    <xf numFmtId="0" fontId="26" fillId="0" borderId="0" xfId="0" applyFont="1" applyAlignment="1">
      <alignment wrapText="1"/>
    </xf>
    <xf numFmtId="4" fontId="9" fillId="3" borderId="0" xfId="0" applyNumberFormat="1" applyFont="1" applyFill="1"/>
    <xf numFmtId="0" fontId="5" fillId="0" borderId="0" xfId="0" applyFont="1"/>
    <xf numFmtId="0" fontId="27" fillId="0" borderId="0" xfId="0" applyFont="1" applyAlignment="1">
      <alignment wrapText="1"/>
    </xf>
    <xf numFmtId="0" fontId="28" fillId="0" borderId="0" xfId="0" applyFont="1"/>
    <xf numFmtId="4" fontId="28" fillId="3" borderId="0" xfId="0" applyNumberFormat="1" applyFont="1" applyFill="1"/>
    <xf numFmtId="4" fontId="4" fillId="3" borderId="0" xfId="0" applyNumberFormat="1" applyFont="1" applyFill="1"/>
    <xf numFmtId="4" fontId="5" fillId="3" borderId="0" xfId="0" applyNumberFormat="1" applyFont="1" applyFill="1"/>
    <xf numFmtId="4" fontId="5" fillId="0" borderId="0" xfId="0" applyNumberFormat="1" applyFont="1"/>
    <xf numFmtId="4" fontId="4" fillId="0" borderId="1" xfId="0" applyNumberFormat="1" applyFont="1" applyBorder="1"/>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X157"/>
  <sheetViews>
    <sheetView zoomScaleNormal="100" workbookViewId="0">
      <pane xSplit="3" ySplit="7" topLeftCell="D92" activePane="bottomRight" state="frozen"/>
      <selection activeCell="B2" sqref="B2"/>
      <selection pane="topRight" activeCell="B2" sqref="B2"/>
      <selection pane="bottomLeft" activeCell="B2" sqref="B2"/>
      <selection pane="bottomRight" activeCell="B113" sqref="B113"/>
    </sheetView>
  </sheetViews>
  <sheetFormatPr defaultRowHeight="12.75"/>
  <cols>
    <col min="1" max="1" width="11" style="36" customWidth="1"/>
    <col min="2" max="2" width="59.5703125" style="6" customWidth="1"/>
    <col min="3" max="3" width="18.7109375" style="28" customWidth="1"/>
    <col min="4" max="4" width="19.85546875" style="28" customWidth="1"/>
    <col min="5" max="5" width="20.140625" style="6" bestFit="1" customWidth="1"/>
    <col min="6" max="6" width="18" style="6" customWidth="1"/>
    <col min="7" max="7" width="10.7109375" style="6" customWidth="1"/>
    <col min="8" max="8" width="10" style="6" customWidth="1"/>
    <col min="9" max="9" width="10.28515625" style="6" customWidth="1"/>
    <col min="10" max="10" width="10" style="6" customWidth="1"/>
    <col min="11" max="11" width="10.85546875" style="6" customWidth="1"/>
    <col min="12" max="12" width="9.140625" style="6"/>
    <col min="13" max="13" width="9.7109375" style="6" customWidth="1"/>
    <col min="14" max="14" width="10.140625" style="6" customWidth="1"/>
    <col min="15" max="15" width="10.85546875" style="6" customWidth="1"/>
    <col min="16" max="16" width="9.7109375" style="6" customWidth="1"/>
    <col min="17" max="18" width="10.5703125" style="6" customWidth="1"/>
    <col min="19" max="19" width="10.85546875" style="6" customWidth="1"/>
    <col min="20" max="20" width="9.85546875" style="6" customWidth="1"/>
    <col min="21" max="21" width="9" style="6" customWidth="1"/>
    <col min="22" max="22" width="10.140625" style="6" customWidth="1"/>
    <col min="23" max="23" width="10.5703125" style="6" customWidth="1"/>
    <col min="24" max="24" width="10.7109375" style="6" customWidth="1"/>
    <col min="25" max="25" width="9.28515625" style="6" customWidth="1"/>
    <col min="26" max="26" width="10.28515625" style="6" customWidth="1"/>
    <col min="27" max="27" width="9.85546875" style="6" customWidth="1"/>
    <col min="28" max="28" width="10.7109375" style="6" customWidth="1"/>
    <col min="29" max="29" width="10" style="6" customWidth="1"/>
    <col min="30" max="30" width="10.28515625" style="6" customWidth="1"/>
    <col min="31" max="31" width="9.5703125" style="6" customWidth="1"/>
    <col min="32" max="32" width="10.7109375" style="6" customWidth="1"/>
    <col min="33" max="33" width="10.140625" style="6" bestFit="1" customWidth="1"/>
    <col min="34" max="34" width="10.5703125" style="6" customWidth="1"/>
    <col min="35" max="35" width="10" style="6" customWidth="1"/>
    <col min="36" max="36" width="10.85546875" style="6" customWidth="1"/>
    <col min="37" max="37" width="10.140625" style="6" customWidth="1"/>
    <col min="38" max="38" width="9.7109375" style="6" customWidth="1"/>
    <col min="39" max="39" width="10.85546875" style="6" customWidth="1"/>
    <col min="40" max="40" width="11.140625" style="6" customWidth="1"/>
    <col min="41" max="41" width="9.140625" style="6"/>
    <col min="42" max="42" width="10.5703125" style="6" customWidth="1"/>
    <col min="43" max="43" width="9.85546875" style="6" customWidth="1"/>
    <col min="44" max="44" width="10.85546875" style="6" customWidth="1"/>
    <col min="45" max="45" width="10.28515625" style="6" customWidth="1"/>
    <col min="46" max="46" width="8.5703125" style="6" customWidth="1"/>
    <col min="47" max="47" width="10.42578125" style="6" customWidth="1"/>
    <col min="48" max="49" width="9.85546875" style="6" customWidth="1"/>
    <col min="50" max="50" width="9.28515625" style="6" customWidth="1"/>
    <col min="51" max="51" width="9" style="6" customWidth="1"/>
    <col min="52" max="52" width="10.42578125" style="6" customWidth="1"/>
    <col min="53" max="53" width="11.28515625" style="6" customWidth="1"/>
    <col min="54" max="54" width="9.85546875" style="6" customWidth="1"/>
    <col min="55" max="55" width="10.42578125" style="6" customWidth="1"/>
    <col min="56" max="56" width="9.7109375" style="6" customWidth="1"/>
    <col min="57" max="57" width="11.140625" style="6" customWidth="1"/>
    <col min="58" max="58" width="10.42578125" style="6" customWidth="1"/>
    <col min="59" max="59" width="10" style="6" customWidth="1"/>
    <col min="60" max="60" width="10.140625" style="6" customWidth="1"/>
    <col min="61" max="61" width="10.7109375" style="6" customWidth="1"/>
    <col min="62" max="62" width="11.140625" style="6" customWidth="1"/>
    <col min="63" max="63" width="9.5703125" style="6" customWidth="1"/>
    <col min="64" max="64" width="11.28515625" style="6" customWidth="1"/>
    <col min="65" max="65" width="11" style="6" customWidth="1"/>
    <col min="66" max="66" width="9.85546875" style="6" customWidth="1"/>
    <col min="67" max="67" width="10.7109375" style="6" customWidth="1"/>
    <col min="68" max="68" width="10.28515625" style="6" customWidth="1"/>
    <col min="69" max="69" width="10.5703125" style="6" customWidth="1"/>
    <col min="70" max="70" width="9.5703125" style="6" customWidth="1"/>
    <col min="71" max="71" width="8.42578125" style="6" customWidth="1"/>
    <col min="72" max="72" width="10.7109375" style="6" customWidth="1"/>
    <col min="73" max="73" width="10.140625" style="6" customWidth="1"/>
    <col min="74" max="74" width="10.7109375" style="6" customWidth="1"/>
    <col min="75" max="75" width="9.85546875" style="6" customWidth="1"/>
    <col min="76" max="76" width="9.7109375" style="6" customWidth="1"/>
    <col min="77" max="77" width="10" style="6" customWidth="1"/>
    <col min="78" max="78" width="11.42578125" style="6" customWidth="1"/>
    <col min="79" max="79" width="10" style="6" customWidth="1"/>
    <col min="80" max="80" width="9.7109375" style="6" customWidth="1"/>
    <col min="81" max="81" width="10" style="6" customWidth="1"/>
    <col min="82" max="82" width="10.7109375" style="6" customWidth="1"/>
    <col min="83" max="83" width="9.28515625" style="6" customWidth="1"/>
    <col min="84" max="84" width="10.7109375" style="6" customWidth="1"/>
    <col min="85" max="85" width="10.140625" style="6" customWidth="1"/>
    <col min="86" max="86" width="10.85546875" style="6" customWidth="1"/>
    <col min="87" max="87" width="11.140625" style="6" customWidth="1"/>
    <col min="88" max="90" width="10.28515625" style="6" customWidth="1"/>
    <col min="91" max="91" width="9.5703125" style="6" customWidth="1"/>
    <col min="92" max="92" width="10.28515625" style="6" customWidth="1"/>
    <col min="93" max="93" width="9.5703125" style="6" customWidth="1"/>
    <col min="94" max="94" width="10.140625" style="6" customWidth="1"/>
    <col min="95" max="95" width="8.85546875" style="6" customWidth="1"/>
    <col min="96" max="96" width="9.42578125" style="6" customWidth="1"/>
    <col min="97" max="97" width="10.28515625" style="6" customWidth="1"/>
    <col min="98" max="98" width="9.85546875" style="6" customWidth="1"/>
    <col min="99" max="99" width="9.5703125" style="6" customWidth="1"/>
    <col min="100" max="100" width="9" style="6" customWidth="1"/>
    <col min="101" max="101" width="9.7109375" style="6" customWidth="1"/>
    <col min="102" max="103" width="10.42578125" style="6" customWidth="1"/>
    <col min="104" max="104" width="10.140625" style="6" customWidth="1"/>
    <col min="105" max="105" width="10.28515625" style="6" customWidth="1"/>
    <col min="106" max="106" width="11.5703125" style="6" customWidth="1"/>
    <col min="107" max="108" width="11.140625" style="6" customWidth="1"/>
    <col min="109" max="109" width="9.85546875" style="6" customWidth="1"/>
    <col min="110" max="110" width="8.5703125" style="6" customWidth="1"/>
    <col min="111" max="111" width="10.28515625" style="6" customWidth="1"/>
    <col min="112" max="112" width="10" style="6" customWidth="1"/>
    <col min="113" max="113" width="9.85546875" style="6" customWidth="1"/>
    <col min="114" max="114" width="10.140625" style="6" customWidth="1"/>
    <col min="115" max="115" width="11.7109375" style="6" customWidth="1"/>
    <col min="116" max="116" width="8.140625" style="6" customWidth="1"/>
    <col min="117" max="117" width="8.5703125" style="6" customWidth="1"/>
    <col min="118" max="118" width="10.140625" style="6" customWidth="1"/>
    <col min="119" max="119" width="11.7109375" style="6" customWidth="1"/>
    <col min="120" max="120" width="9.5703125" style="6" customWidth="1"/>
    <col min="121" max="121" width="9.42578125" style="6" customWidth="1"/>
    <col min="122" max="122" width="12.28515625" style="6" customWidth="1"/>
    <col min="123" max="123" width="11.42578125" style="6" customWidth="1"/>
    <col min="124" max="124" width="11.5703125" style="6" customWidth="1"/>
    <col min="125" max="125" width="11.42578125" style="6" customWidth="1"/>
    <col min="126" max="126" width="14.28515625" style="6" customWidth="1"/>
    <col min="127" max="127" width="10.5703125" style="6" customWidth="1"/>
    <col min="128" max="128" width="11.7109375" style="6" bestFit="1" customWidth="1"/>
    <col min="129" max="129" width="11" style="6" customWidth="1"/>
    <col min="130" max="130" width="12" style="6" customWidth="1"/>
    <col min="131" max="131" width="10.85546875" style="6" customWidth="1"/>
    <col min="132" max="132" width="11.5703125" style="6" customWidth="1"/>
    <col min="133" max="133" width="9.85546875" style="6" customWidth="1"/>
    <col min="134" max="134" width="10.5703125" style="6" customWidth="1"/>
    <col min="135" max="136" width="9.140625" style="6"/>
    <col min="137" max="137" width="10.5703125" style="6" customWidth="1"/>
    <col min="138" max="138" width="9.85546875" style="6" customWidth="1"/>
    <col min="139" max="139" width="10.140625" style="6" customWidth="1"/>
    <col min="140" max="141" width="9.140625" style="6"/>
    <col min="142" max="142" width="10.5703125" style="6" customWidth="1"/>
    <col min="143" max="143" width="10" style="6" customWidth="1"/>
    <col min="144" max="144" width="9.85546875" style="6" customWidth="1"/>
    <col min="145" max="146" width="9.140625" style="6"/>
    <col min="147" max="147" width="10.42578125" style="6" customWidth="1"/>
    <col min="148" max="148" width="9.7109375" style="6" customWidth="1"/>
    <col min="149" max="149" width="10" style="6" customWidth="1"/>
    <col min="150" max="151" width="9.140625" style="6"/>
    <col min="152" max="152" width="10.140625" style="6" customWidth="1"/>
    <col min="153" max="153" width="12.7109375" style="6" bestFit="1" customWidth="1"/>
    <col min="154" max="16384" width="9.140625" style="6"/>
  </cols>
  <sheetData>
    <row r="1" spans="1:154" ht="15">
      <c r="A1" s="122" t="s">
        <v>516</v>
      </c>
    </row>
    <row r="2" spans="1:154" ht="15">
      <c r="B2" s="103" t="s">
        <v>528</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row>
    <row r="3" spans="1:154">
      <c r="B3" s="1"/>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row>
    <row r="4" spans="1:154">
      <c r="A4" s="2"/>
      <c r="B4" s="3"/>
      <c r="E4" s="28"/>
      <c r="F4" s="28"/>
      <c r="EV4" s="5"/>
    </row>
    <row r="5" spans="1:154" ht="12.75" customHeight="1">
      <c r="E5" s="28"/>
      <c r="F5" s="7" t="s">
        <v>0</v>
      </c>
      <c r="G5" s="138"/>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40"/>
      <c r="DY5" s="140"/>
      <c r="DZ5" s="140"/>
      <c r="EA5" s="140"/>
      <c r="EB5" s="140"/>
      <c r="EC5" s="139"/>
      <c r="ED5" s="139"/>
      <c r="EE5" s="139"/>
      <c r="EF5" s="139"/>
      <c r="EG5" s="139"/>
      <c r="EH5" s="139"/>
      <c r="EI5" s="139"/>
      <c r="EJ5" s="139"/>
      <c r="EK5" s="139"/>
      <c r="EL5" s="139"/>
      <c r="EM5" s="139"/>
      <c r="EN5" s="139"/>
      <c r="EO5" s="139"/>
      <c r="EP5" s="139"/>
      <c r="EQ5" s="139"/>
      <c r="ER5" s="139"/>
      <c r="ES5" s="139"/>
      <c r="ET5" s="139"/>
      <c r="EU5" s="139"/>
      <c r="EV5" s="139"/>
    </row>
    <row r="6" spans="1:154" ht="76.5">
      <c r="A6" s="8" t="s">
        <v>1</v>
      </c>
      <c r="B6" s="8" t="s">
        <v>2</v>
      </c>
      <c r="C6" s="8" t="s">
        <v>532</v>
      </c>
      <c r="D6" s="9" t="s">
        <v>533</v>
      </c>
      <c r="E6" s="8" t="s">
        <v>3</v>
      </c>
      <c r="F6" s="8" t="s">
        <v>4</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row>
    <row r="7" spans="1:154" s="14" customFormat="1">
      <c r="A7" s="11"/>
      <c r="B7" s="12"/>
      <c r="C7" s="93"/>
      <c r="D7" s="93"/>
      <c r="E7" s="93"/>
      <c r="F7" s="9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row>
    <row r="8" spans="1:154">
      <c r="A8" s="94" t="s">
        <v>5</v>
      </c>
      <c r="B8" s="15" t="s">
        <v>6</v>
      </c>
      <c r="C8" s="16">
        <f t="shared" ref="C8:D8" si="0">+C9+C67+C111+C96+C91</f>
        <v>659704010</v>
      </c>
      <c r="D8" s="16">
        <f t="shared" si="0"/>
        <v>507553010</v>
      </c>
      <c r="E8" s="16">
        <f t="shared" ref="E8:F8" si="1">+E9+E67+E111+E96+E91</f>
        <v>394855522.77999997</v>
      </c>
      <c r="F8" s="16">
        <f t="shared" si="1"/>
        <v>48913597.700000003</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28"/>
      <c r="EX8" s="28"/>
    </row>
    <row r="9" spans="1:154">
      <c r="A9" s="94" t="s">
        <v>7</v>
      </c>
      <c r="B9" s="15" t="s">
        <v>8</v>
      </c>
      <c r="C9" s="16">
        <f t="shared" ref="C9:D9" si="2">+C15+C53+C10</f>
        <v>595352000</v>
      </c>
      <c r="D9" s="16">
        <f t="shared" si="2"/>
        <v>443201000</v>
      </c>
      <c r="E9" s="16">
        <f t="shared" ref="E9:F9" si="3">+E15+E53+E10</f>
        <v>331805340.77999997</v>
      </c>
      <c r="F9" s="16">
        <f t="shared" si="3"/>
        <v>49387073.700000003</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28"/>
      <c r="EX9" s="28"/>
    </row>
    <row r="10" spans="1:154">
      <c r="A10" s="94" t="s">
        <v>9</v>
      </c>
      <c r="B10" s="15" t="s">
        <v>10</v>
      </c>
      <c r="C10" s="16">
        <f t="shared" ref="C10:D10" si="4">+C11+C12+C13+C14</f>
        <v>0</v>
      </c>
      <c r="D10" s="16">
        <f t="shared" si="4"/>
        <v>0</v>
      </c>
      <c r="E10" s="16">
        <f t="shared" ref="E10:F10" si="5">+E11+E12+E13+E14</f>
        <v>0</v>
      </c>
      <c r="F10" s="16">
        <f t="shared" si="5"/>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28"/>
      <c r="EX10" s="28"/>
    </row>
    <row r="11" spans="1:154" ht="38.25">
      <c r="A11" s="94" t="s">
        <v>11</v>
      </c>
      <c r="B11" s="15" t="s">
        <v>12</v>
      </c>
      <c r="C11" s="16"/>
      <c r="D11" s="16"/>
      <c r="E11" s="17"/>
      <c r="F11" s="17"/>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28"/>
      <c r="EX11" s="28"/>
    </row>
    <row r="12" spans="1:154" ht="38.25">
      <c r="A12" s="94" t="s">
        <v>13</v>
      </c>
      <c r="B12" s="15" t="s">
        <v>14</v>
      </c>
      <c r="C12" s="16"/>
      <c r="D12" s="16"/>
      <c r="E12" s="17"/>
      <c r="F12" s="17"/>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28"/>
      <c r="EX12" s="28"/>
    </row>
    <row r="13" spans="1:154" ht="25.5">
      <c r="A13" s="94" t="s">
        <v>15</v>
      </c>
      <c r="B13" s="15" t="s">
        <v>16</v>
      </c>
      <c r="C13" s="16"/>
      <c r="D13" s="16"/>
      <c r="E13" s="17"/>
      <c r="F13" s="17"/>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28"/>
      <c r="EX13" s="28"/>
    </row>
    <row r="14" spans="1:154" ht="38.25">
      <c r="A14" s="94" t="s">
        <v>17</v>
      </c>
      <c r="B14" s="15" t="s">
        <v>18</v>
      </c>
      <c r="C14" s="16"/>
      <c r="D14" s="16"/>
      <c r="E14" s="17"/>
      <c r="F14" s="1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28"/>
      <c r="EX14" s="28"/>
    </row>
    <row r="15" spans="1:154">
      <c r="A15" s="94" t="s">
        <v>19</v>
      </c>
      <c r="B15" s="15" t="s">
        <v>20</v>
      </c>
      <c r="C15" s="16">
        <f t="shared" ref="C15:D15" si="6">+C16+C29</f>
        <v>595133000</v>
      </c>
      <c r="D15" s="16">
        <f t="shared" si="6"/>
        <v>443098000</v>
      </c>
      <c r="E15" s="16">
        <f t="shared" ref="E15:F15" si="7">+E16+E29</f>
        <v>331496524.01999998</v>
      </c>
      <c r="F15" s="16">
        <f t="shared" si="7"/>
        <v>49365897.600000001</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28"/>
      <c r="EX15" s="28"/>
    </row>
    <row r="16" spans="1:154">
      <c r="A16" s="94" t="s">
        <v>21</v>
      </c>
      <c r="B16" s="15" t="s">
        <v>22</v>
      </c>
      <c r="C16" s="16">
        <f t="shared" ref="C16:D16" si="8">+C17+C25+C28</f>
        <v>34560000</v>
      </c>
      <c r="D16" s="16">
        <f t="shared" si="8"/>
        <v>25909000</v>
      </c>
      <c r="E16" s="16">
        <f t="shared" ref="E16:F16" si="9">+E17+E25+E28</f>
        <v>17675224.02</v>
      </c>
      <c r="F16" s="16">
        <f t="shared" si="9"/>
        <v>2645973.6</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28"/>
      <c r="EX16" s="28"/>
    </row>
    <row r="17" spans="1:154" ht="25.5">
      <c r="A17" s="94" t="s">
        <v>23</v>
      </c>
      <c r="B17" s="15" t="s">
        <v>24</v>
      </c>
      <c r="C17" s="16">
        <f t="shared" ref="C17:D17" si="10">C18+C19+C21+C22+C23+C20+C24</f>
        <v>8308000</v>
      </c>
      <c r="D17" s="16">
        <f t="shared" si="10"/>
        <v>6126000</v>
      </c>
      <c r="E17" s="16">
        <f t="shared" ref="E17:F17" si="11">E18+E19+E21+E22+E23+E20+E24</f>
        <v>882848</v>
      </c>
      <c r="F17" s="16">
        <f t="shared" si="11"/>
        <v>128788</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28"/>
      <c r="EX17" s="28"/>
    </row>
    <row r="18" spans="1:154" ht="25.5">
      <c r="A18" s="95" t="s">
        <v>25</v>
      </c>
      <c r="B18" s="18" t="s">
        <v>26</v>
      </c>
      <c r="C18" s="16">
        <v>8308000</v>
      </c>
      <c r="D18" s="16">
        <v>6126000</v>
      </c>
      <c r="E18" s="137">
        <v>332856</v>
      </c>
      <c r="F18" s="137">
        <v>47006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28"/>
      <c r="EX18" s="28"/>
    </row>
    <row r="19" spans="1:154" ht="25.5">
      <c r="A19" s="95" t="s">
        <v>27</v>
      </c>
      <c r="B19" s="18" t="s">
        <v>28</v>
      </c>
      <c r="C19" s="16"/>
      <c r="D19" s="16"/>
      <c r="E19" s="19"/>
      <c r="F19" s="19"/>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28"/>
      <c r="EX19" s="28"/>
    </row>
    <row r="20" spans="1:154">
      <c r="A20" s="95" t="s">
        <v>29</v>
      </c>
      <c r="B20" s="18" t="s">
        <v>30</v>
      </c>
      <c r="C20" s="16"/>
      <c r="D20" s="16"/>
      <c r="E20" s="19"/>
      <c r="F20" s="19"/>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28"/>
      <c r="EX20" s="28"/>
    </row>
    <row r="21" spans="1:154" ht="25.5">
      <c r="A21" s="95" t="s">
        <v>31</v>
      </c>
      <c r="B21" s="18" t="s">
        <v>32</v>
      </c>
      <c r="C21" s="16"/>
      <c r="D21" s="16"/>
      <c r="E21" s="19"/>
      <c r="F21" s="19"/>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28"/>
      <c r="EX21" s="28"/>
    </row>
    <row r="22" spans="1:154" ht="25.5">
      <c r="A22" s="95" t="s">
        <v>33</v>
      </c>
      <c r="B22" s="18" t="s">
        <v>34</v>
      </c>
      <c r="C22" s="16"/>
      <c r="D22" s="16"/>
      <c r="E22" s="19"/>
      <c r="F22" s="1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28"/>
      <c r="EX22" s="28"/>
    </row>
    <row r="23" spans="1:154" ht="43.5" customHeight="1">
      <c r="A23" s="95" t="s">
        <v>35</v>
      </c>
      <c r="B23" s="96" t="s">
        <v>36</v>
      </c>
      <c r="C23" s="16"/>
      <c r="D23" s="16"/>
      <c r="E23" s="19"/>
      <c r="F23" s="1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28"/>
      <c r="EX23" s="28"/>
    </row>
    <row r="24" spans="1:154" ht="43.5" customHeight="1">
      <c r="A24" s="95" t="s">
        <v>37</v>
      </c>
      <c r="B24" s="96" t="s">
        <v>38</v>
      </c>
      <c r="C24" s="16"/>
      <c r="D24" s="16"/>
      <c r="E24" s="137">
        <v>549992</v>
      </c>
      <c r="F24" s="137">
        <v>81782</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28"/>
      <c r="EX24" s="28"/>
    </row>
    <row r="25" spans="1:154">
      <c r="A25" s="94" t="s">
        <v>39</v>
      </c>
      <c r="B25" s="97" t="s">
        <v>40</v>
      </c>
      <c r="C25" s="20">
        <f t="shared" ref="C25:D25" si="12">C26+C27</f>
        <v>0</v>
      </c>
      <c r="D25" s="20">
        <f t="shared" si="12"/>
        <v>0</v>
      </c>
      <c r="E25" s="20">
        <f t="shared" ref="E25:F25" si="13">E26+E27</f>
        <v>26603</v>
      </c>
      <c r="F25" s="20">
        <f t="shared" si="13"/>
        <v>6686</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28"/>
      <c r="EX25" s="28"/>
    </row>
    <row r="26" spans="1:154">
      <c r="A26" s="95" t="s">
        <v>41</v>
      </c>
      <c r="B26" s="96" t="s">
        <v>42</v>
      </c>
      <c r="C26" s="16"/>
      <c r="D26" s="16"/>
      <c r="E26" s="137">
        <v>26603</v>
      </c>
      <c r="F26" s="137">
        <v>6686</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28"/>
      <c r="EX26" s="28"/>
    </row>
    <row r="27" spans="1:154" ht="25.5">
      <c r="A27" s="95" t="s">
        <v>43</v>
      </c>
      <c r="B27" s="96" t="s">
        <v>44</v>
      </c>
      <c r="C27" s="16"/>
      <c r="D27" s="16"/>
      <c r="E27" s="137"/>
      <c r="F27" s="137"/>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28"/>
      <c r="EX27" s="28"/>
    </row>
    <row r="28" spans="1:154" ht="25.5">
      <c r="A28" s="95" t="s">
        <v>45</v>
      </c>
      <c r="B28" s="96" t="s">
        <v>46</v>
      </c>
      <c r="C28" s="16">
        <v>26252000</v>
      </c>
      <c r="D28" s="16">
        <v>19783000</v>
      </c>
      <c r="E28" s="137">
        <v>16765773.02</v>
      </c>
      <c r="F28" s="137">
        <v>2510499.6</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28"/>
      <c r="EX28" s="28"/>
    </row>
    <row r="29" spans="1:154">
      <c r="A29" s="94" t="s">
        <v>47</v>
      </c>
      <c r="B29" s="15" t="s">
        <v>48</v>
      </c>
      <c r="C29" s="16">
        <f t="shared" ref="C29:D29" si="14">C30+C36+C52+C37+C38+C39+C40+C41+C42+C43+C44+C45+C46+C47+C48+C49+C50+C51</f>
        <v>560573000</v>
      </c>
      <c r="D29" s="16">
        <f t="shared" si="14"/>
        <v>417189000</v>
      </c>
      <c r="E29" s="16">
        <f t="shared" ref="E29:F29" si="15">E30+E36+E52+E37+E38+E39+E40+E41+E42+E43+E44+E45+E46+E47+E48+E49+E50+E51</f>
        <v>313821300</v>
      </c>
      <c r="F29" s="16">
        <f t="shared" si="15"/>
        <v>46719924</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28"/>
      <c r="EX29" s="28"/>
    </row>
    <row r="30" spans="1:154" ht="25.5">
      <c r="A30" s="94" t="s">
        <v>49</v>
      </c>
      <c r="B30" s="15" t="s">
        <v>50</v>
      </c>
      <c r="C30" s="16">
        <f t="shared" ref="C30:D30" si="16">C31+C32+C33+C34+C35</f>
        <v>541635000</v>
      </c>
      <c r="D30" s="16">
        <f t="shared" si="16"/>
        <v>401423000</v>
      </c>
      <c r="E30" s="16">
        <f t="shared" ref="E30:F30" si="17">E31+E32+E33+E34+E35</f>
        <v>296538949</v>
      </c>
      <c r="F30" s="16">
        <f t="shared" si="17"/>
        <v>45014680</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28"/>
      <c r="EX30" s="28"/>
    </row>
    <row r="31" spans="1:154" ht="25.5">
      <c r="A31" s="95" t="s">
        <v>51</v>
      </c>
      <c r="B31" s="18" t="s">
        <v>52</v>
      </c>
      <c r="C31" s="16">
        <v>541635000</v>
      </c>
      <c r="D31" s="16">
        <v>401423000</v>
      </c>
      <c r="E31" s="137">
        <v>295336536</v>
      </c>
      <c r="F31" s="137">
        <v>44984657</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28"/>
      <c r="EX31" s="28"/>
    </row>
    <row r="32" spans="1:154" ht="38.25">
      <c r="A32" s="95" t="s">
        <v>53</v>
      </c>
      <c r="B32" s="98" t="s">
        <v>54</v>
      </c>
      <c r="C32" s="16"/>
      <c r="D32" s="16"/>
      <c r="E32" s="137">
        <v>307393</v>
      </c>
      <c r="F32" s="137">
        <v>30023</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28"/>
      <c r="EX32" s="28"/>
    </row>
    <row r="33" spans="1:154" ht="27.75" customHeight="1">
      <c r="A33" s="95" t="s">
        <v>55</v>
      </c>
      <c r="B33" s="18" t="s">
        <v>56</v>
      </c>
      <c r="C33" s="16"/>
      <c r="D33" s="16"/>
      <c r="E33" s="137"/>
      <c r="F33" s="1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28"/>
      <c r="EX33" s="28"/>
    </row>
    <row r="34" spans="1:154">
      <c r="A34" s="95" t="s">
        <v>57</v>
      </c>
      <c r="B34" s="18" t="s">
        <v>58</v>
      </c>
      <c r="C34" s="16"/>
      <c r="D34" s="16"/>
      <c r="E34" s="137">
        <v>895020</v>
      </c>
      <c r="F34" s="137">
        <v>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28"/>
      <c r="EX34" s="28"/>
    </row>
    <row r="35" spans="1:154">
      <c r="A35" s="95" t="s">
        <v>59</v>
      </c>
      <c r="B35" s="18" t="s">
        <v>60</v>
      </c>
      <c r="C35" s="16"/>
      <c r="D35" s="16"/>
      <c r="E35" s="137"/>
      <c r="F35" s="13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28"/>
      <c r="EX35" s="28"/>
    </row>
    <row r="36" spans="1:154">
      <c r="A36" s="95" t="s">
        <v>61</v>
      </c>
      <c r="B36" s="18" t="s">
        <v>62</v>
      </c>
      <c r="C36" s="16"/>
      <c r="D36" s="16"/>
      <c r="E36" s="137"/>
      <c r="F36" s="13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28"/>
      <c r="EX36" s="28"/>
    </row>
    <row r="37" spans="1:154" ht="25.5">
      <c r="A37" s="95" t="s">
        <v>63</v>
      </c>
      <c r="B37" s="99" t="s">
        <v>64</v>
      </c>
      <c r="C37" s="16"/>
      <c r="D37" s="16"/>
      <c r="E37" s="137"/>
      <c r="F37" s="137"/>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28"/>
      <c r="EX37" s="28"/>
    </row>
    <row r="38" spans="1:154" ht="38.25">
      <c r="A38" s="95" t="s">
        <v>65</v>
      </c>
      <c r="B38" s="18" t="s">
        <v>66</v>
      </c>
      <c r="C38" s="16">
        <v>45000</v>
      </c>
      <c r="D38" s="16">
        <v>34000</v>
      </c>
      <c r="E38" s="137">
        <v>17586</v>
      </c>
      <c r="F38" s="137">
        <v>3017</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28"/>
      <c r="EX38" s="28"/>
    </row>
    <row r="39" spans="1:154" ht="51">
      <c r="A39" s="95" t="s">
        <v>67</v>
      </c>
      <c r="B39" s="18" t="s">
        <v>68</v>
      </c>
      <c r="C39" s="16"/>
      <c r="D39" s="16"/>
      <c r="E39" s="137">
        <v>15</v>
      </c>
      <c r="F39" s="137">
        <v>15</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28"/>
      <c r="EX39" s="28"/>
    </row>
    <row r="40" spans="1:154" ht="38.25">
      <c r="A40" s="95" t="s">
        <v>69</v>
      </c>
      <c r="B40" s="18" t="s">
        <v>70</v>
      </c>
      <c r="C40" s="16"/>
      <c r="D40" s="16"/>
      <c r="E40" s="137"/>
      <c r="F40" s="13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28"/>
      <c r="EX40" s="28"/>
    </row>
    <row r="41" spans="1:154" ht="38.25">
      <c r="A41" s="95" t="s">
        <v>71</v>
      </c>
      <c r="B41" s="18" t="s">
        <v>72</v>
      </c>
      <c r="C41" s="16"/>
      <c r="D41" s="16"/>
      <c r="E41" s="137"/>
      <c r="F41" s="1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28"/>
      <c r="EX41" s="28"/>
    </row>
    <row r="42" spans="1:154" ht="38.25">
      <c r="A42" s="95" t="s">
        <v>73</v>
      </c>
      <c r="B42" s="18" t="s">
        <v>74</v>
      </c>
      <c r="C42" s="16"/>
      <c r="D42" s="16"/>
      <c r="E42" s="137"/>
      <c r="F42" s="1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28"/>
      <c r="EX42" s="28"/>
    </row>
    <row r="43" spans="1:154" ht="38.25">
      <c r="A43" s="95" t="s">
        <v>75</v>
      </c>
      <c r="B43" s="18" t="s">
        <v>76</v>
      </c>
      <c r="C43" s="16"/>
      <c r="D43" s="16"/>
      <c r="E43" s="137"/>
      <c r="F43" s="13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28"/>
      <c r="EX43" s="28"/>
    </row>
    <row r="44" spans="1:154" ht="25.5">
      <c r="A44" s="95" t="s">
        <v>77</v>
      </c>
      <c r="B44" s="18" t="s">
        <v>78</v>
      </c>
      <c r="C44" s="16">
        <v>92000</v>
      </c>
      <c r="D44" s="16">
        <v>71000</v>
      </c>
      <c r="E44" s="137">
        <v>60384</v>
      </c>
      <c r="F44" s="137">
        <v>0</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28"/>
      <c r="EX44" s="28"/>
    </row>
    <row r="45" spans="1:154" ht="25.5">
      <c r="A45" s="95" t="s">
        <v>79</v>
      </c>
      <c r="B45" s="18" t="s">
        <v>80</v>
      </c>
      <c r="C45" s="16"/>
      <c r="D45" s="16"/>
      <c r="E45" s="137">
        <v>1844</v>
      </c>
      <c r="F45" s="137">
        <v>230</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28"/>
      <c r="EX45" s="28"/>
    </row>
    <row r="46" spans="1:154">
      <c r="A46" s="95" t="s">
        <v>81</v>
      </c>
      <c r="B46" s="18" t="s">
        <v>82</v>
      </c>
      <c r="C46" s="16"/>
      <c r="D46" s="16"/>
      <c r="E46" s="137">
        <v>40856</v>
      </c>
      <c r="F46" s="137">
        <v>1443</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28"/>
      <c r="EX46" s="28"/>
    </row>
    <row r="47" spans="1:154">
      <c r="A47" s="95" t="s">
        <v>83</v>
      </c>
      <c r="B47" s="18" t="s">
        <v>84</v>
      </c>
      <c r="C47" s="16">
        <v>97000</v>
      </c>
      <c r="D47" s="16">
        <v>74000</v>
      </c>
      <c r="E47" s="137">
        <v>91708</v>
      </c>
      <c r="F47" s="137">
        <v>7208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28"/>
      <c r="EX47" s="28"/>
    </row>
    <row r="48" spans="1:154" ht="38.25" customHeight="1">
      <c r="A48" s="100" t="s">
        <v>85</v>
      </c>
      <c r="B48" s="21" t="s">
        <v>86</v>
      </c>
      <c r="C48" s="16"/>
      <c r="D48" s="16"/>
      <c r="E48" s="137">
        <v>1545</v>
      </c>
      <c r="F48" s="137">
        <v>1545</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28"/>
      <c r="EX48" s="28"/>
    </row>
    <row r="49" spans="1:154">
      <c r="A49" s="100" t="s">
        <v>87</v>
      </c>
      <c r="B49" s="21" t="s">
        <v>88</v>
      </c>
      <c r="C49" s="16"/>
      <c r="D49" s="16"/>
      <c r="E49" s="137"/>
      <c r="F49" s="1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28"/>
      <c r="EX49" s="28"/>
    </row>
    <row r="50" spans="1:154" ht="25.5">
      <c r="A50" s="100" t="s">
        <v>89</v>
      </c>
      <c r="B50" s="21" t="s">
        <v>90</v>
      </c>
      <c r="C50" s="16">
        <v>511000</v>
      </c>
      <c r="D50" s="16">
        <v>385000</v>
      </c>
      <c r="E50" s="137">
        <v>608808</v>
      </c>
      <c r="F50" s="137">
        <v>137534</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28"/>
      <c r="EX50" s="28"/>
    </row>
    <row r="51" spans="1:154">
      <c r="A51" s="100" t="s">
        <v>91</v>
      </c>
      <c r="B51" s="21" t="s">
        <v>92</v>
      </c>
      <c r="C51" s="16">
        <v>18193000</v>
      </c>
      <c r="D51" s="16">
        <v>15202000</v>
      </c>
      <c r="E51" s="137">
        <v>16459605</v>
      </c>
      <c r="F51" s="137">
        <v>1554252</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28"/>
      <c r="EX51" s="28"/>
    </row>
    <row r="52" spans="1:154">
      <c r="A52" s="95" t="s">
        <v>93</v>
      </c>
      <c r="B52" s="18" t="s">
        <v>94</v>
      </c>
      <c r="C52" s="16"/>
      <c r="D52" s="16"/>
      <c r="E52" s="19"/>
      <c r="F52" s="19"/>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28"/>
      <c r="EX52" s="28"/>
    </row>
    <row r="53" spans="1:154">
      <c r="A53" s="94" t="s">
        <v>95</v>
      </c>
      <c r="B53" s="15" t="s">
        <v>96</v>
      </c>
      <c r="C53" s="16">
        <f t="shared" ref="C53:D53" si="18">+C54+C59</f>
        <v>219000</v>
      </c>
      <c r="D53" s="16">
        <f t="shared" si="18"/>
        <v>103000</v>
      </c>
      <c r="E53" s="16">
        <f t="shared" ref="E53:F53" si="19">+E54+E59</f>
        <v>308816.76</v>
      </c>
      <c r="F53" s="16">
        <f t="shared" si="19"/>
        <v>21176.1</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28"/>
      <c r="EX53" s="28"/>
    </row>
    <row r="54" spans="1:154">
      <c r="A54" s="94" t="s">
        <v>97</v>
      </c>
      <c r="B54" s="15" t="s">
        <v>98</v>
      </c>
      <c r="C54" s="16">
        <f t="shared" ref="C54:D54" si="20">+C55+C57</f>
        <v>7000</v>
      </c>
      <c r="D54" s="16">
        <f t="shared" si="20"/>
        <v>3000</v>
      </c>
      <c r="E54" s="16">
        <f t="shared" ref="E54:F54" si="21">+E55+E57</f>
        <v>174654.07</v>
      </c>
      <c r="F54" s="16">
        <f t="shared" si="21"/>
        <v>247.21</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28"/>
      <c r="EX54" s="28"/>
    </row>
    <row r="55" spans="1:154">
      <c r="A55" s="94" t="s">
        <v>99</v>
      </c>
      <c r="B55" s="15" t="s">
        <v>100</v>
      </c>
      <c r="C55" s="16">
        <f t="shared" ref="C55:D55" si="22">+C56</f>
        <v>7000</v>
      </c>
      <c r="D55" s="16">
        <f t="shared" si="22"/>
        <v>3000</v>
      </c>
      <c r="E55" s="16">
        <f t="shared" ref="E55:F55" si="23">+E56</f>
        <v>174654.07</v>
      </c>
      <c r="F55" s="16">
        <f t="shared" si="23"/>
        <v>247.21</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28"/>
      <c r="EX55" s="28"/>
    </row>
    <row r="56" spans="1:154">
      <c r="A56" s="95" t="s">
        <v>101</v>
      </c>
      <c r="B56" s="18" t="s">
        <v>102</v>
      </c>
      <c r="C56" s="16">
        <v>7000</v>
      </c>
      <c r="D56" s="16">
        <v>3000</v>
      </c>
      <c r="E56" s="137">
        <v>174654.07</v>
      </c>
      <c r="F56" s="137">
        <v>247.21</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28"/>
      <c r="EX56" s="28"/>
    </row>
    <row r="57" spans="1:154">
      <c r="A57" s="94" t="s">
        <v>103</v>
      </c>
      <c r="B57" s="15" t="s">
        <v>104</v>
      </c>
      <c r="C57" s="16">
        <f t="shared" ref="C57:D57" si="24">+C58</f>
        <v>0</v>
      </c>
      <c r="D57" s="16">
        <f t="shared" si="24"/>
        <v>0</v>
      </c>
      <c r="E57" s="16">
        <f t="shared" ref="E57:F57" si="25">+E58</f>
        <v>0</v>
      </c>
      <c r="F57" s="16">
        <f t="shared" si="25"/>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28"/>
      <c r="EX57" s="28"/>
    </row>
    <row r="58" spans="1:154">
      <c r="A58" s="95" t="s">
        <v>105</v>
      </c>
      <c r="B58" s="18" t="s">
        <v>106</v>
      </c>
      <c r="C58" s="16"/>
      <c r="D58" s="16"/>
      <c r="E58" s="19"/>
      <c r="F58" s="1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28"/>
      <c r="EX58" s="28"/>
    </row>
    <row r="59" spans="1:154" s="22" customFormat="1">
      <c r="A59" s="101" t="s">
        <v>107</v>
      </c>
      <c r="B59" s="15" t="s">
        <v>108</v>
      </c>
      <c r="C59" s="16">
        <f t="shared" ref="C59:D59" si="26">+C60+C65</f>
        <v>212000</v>
      </c>
      <c r="D59" s="16">
        <f t="shared" si="26"/>
        <v>100000</v>
      </c>
      <c r="E59" s="16">
        <f t="shared" ref="E59:F59" si="27">+E60+E65</f>
        <v>134162.69</v>
      </c>
      <c r="F59" s="16">
        <f t="shared" si="27"/>
        <v>20928.89</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row>
    <row r="60" spans="1:154">
      <c r="A60" s="94" t="s">
        <v>109</v>
      </c>
      <c r="B60" s="15" t="s">
        <v>110</v>
      </c>
      <c r="C60" s="16">
        <f t="shared" ref="C60:D60" si="28">C64+C62+C63+C61</f>
        <v>212000</v>
      </c>
      <c r="D60" s="16">
        <f t="shared" si="28"/>
        <v>100000</v>
      </c>
      <c r="E60" s="16">
        <f t="shared" ref="E60:F60" si="29">E64+E62+E63+E61</f>
        <v>134162.69</v>
      </c>
      <c r="F60" s="16">
        <f t="shared" si="29"/>
        <v>20928.89</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28"/>
      <c r="EX60" s="28"/>
    </row>
    <row r="61" spans="1:154">
      <c r="A61" s="94" t="s">
        <v>111</v>
      </c>
      <c r="B61" s="15" t="s">
        <v>112</v>
      </c>
      <c r="C61" s="16"/>
      <c r="D61" s="16"/>
      <c r="E61" s="16"/>
      <c r="F61" s="16"/>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28"/>
      <c r="EX61" s="28"/>
    </row>
    <row r="62" spans="1:154">
      <c r="A62" s="23" t="s">
        <v>113</v>
      </c>
      <c r="B62" s="15" t="s">
        <v>114</v>
      </c>
      <c r="C62" s="16"/>
      <c r="D62" s="16"/>
      <c r="E62" s="17">
        <v>-186</v>
      </c>
      <c r="F62" s="17">
        <v>0</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28"/>
      <c r="EX62" s="28"/>
    </row>
    <row r="63" spans="1:154">
      <c r="A63" s="23" t="s">
        <v>115</v>
      </c>
      <c r="B63" s="15" t="s">
        <v>116</v>
      </c>
      <c r="C63" s="16"/>
      <c r="D63" s="16"/>
      <c r="E63" s="17"/>
      <c r="F63" s="17"/>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28"/>
      <c r="EX63" s="28"/>
    </row>
    <row r="64" spans="1:154">
      <c r="A64" s="95" t="s">
        <v>117</v>
      </c>
      <c r="B64" s="24" t="s">
        <v>118</v>
      </c>
      <c r="C64" s="16">
        <v>212000</v>
      </c>
      <c r="D64" s="16">
        <v>100000</v>
      </c>
      <c r="E64" s="137">
        <v>134348.69</v>
      </c>
      <c r="F64" s="137">
        <v>20928.89</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28"/>
      <c r="EX64" s="28"/>
    </row>
    <row r="65" spans="1:154">
      <c r="A65" s="94" t="s">
        <v>119</v>
      </c>
      <c r="B65" s="15" t="s">
        <v>120</v>
      </c>
      <c r="C65" s="16">
        <f t="shared" ref="C65:D65" si="30">C66</f>
        <v>0</v>
      </c>
      <c r="D65" s="16">
        <f t="shared" si="30"/>
        <v>0</v>
      </c>
      <c r="E65" s="16">
        <f t="shared" ref="E65:F65" si="31">E66</f>
        <v>0</v>
      </c>
      <c r="F65" s="16">
        <f t="shared" si="31"/>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28"/>
      <c r="EX65" s="28"/>
    </row>
    <row r="66" spans="1:154">
      <c r="A66" s="95" t="s">
        <v>121</v>
      </c>
      <c r="B66" s="24" t="s">
        <v>122</v>
      </c>
      <c r="C66" s="16"/>
      <c r="D66" s="16"/>
      <c r="E66" s="19"/>
      <c r="F66" s="19"/>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28"/>
      <c r="EX66" s="28"/>
    </row>
    <row r="67" spans="1:154">
      <c r="A67" s="94" t="s">
        <v>123</v>
      </c>
      <c r="B67" s="15" t="s">
        <v>124</v>
      </c>
      <c r="C67" s="16">
        <f t="shared" ref="C67:D67" si="32">+C68</f>
        <v>64352010</v>
      </c>
      <c r="D67" s="16">
        <f t="shared" si="32"/>
        <v>64352010</v>
      </c>
      <c r="E67" s="16">
        <f t="shared" ref="E67:F67" si="33">+E68</f>
        <v>64351699</v>
      </c>
      <c r="F67" s="16">
        <f t="shared" si="33"/>
        <v>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28"/>
      <c r="EX67" s="28"/>
    </row>
    <row r="68" spans="1:154">
      <c r="A68" s="94" t="s">
        <v>125</v>
      </c>
      <c r="B68" s="15" t="s">
        <v>126</v>
      </c>
      <c r="C68" s="16">
        <f t="shared" ref="C68:D68" si="34">+C69+C82</f>
        <v>64352010</v>
      </c>
      <c r="D68" s="16">
        <f t="shared" si="34"/>
        <v>64352010</v>
      </c>
      <c r="E68" s="16">
        <f t="shared" ref="E68:F68" si="35">+E69+E82</f>
        <v>64351699</v>
      </c>
      <c r="F68" s="16">
        <f t="shared" si="35"/>
        <v>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28"/>
      <c r="EX68" s="28"/>
    </row>
    <row r="69" spans="1:154">
      <c r="A69" s="94" t="s">
        <v>127</v>
      </c>
      <c r="B69" s="15" t="s">
        <v>128</v>
      </c>
      <c r="C69" s="16">
        <f t="shared" ref="C69:D69" si="36">C70+C71+C72+C73+C75+C76+C77+C78+C74+C79+C80+C81</f>
        <v>64352010</v>
      </c>
      <c r="D69" s="16">
        <f t="shared" si="36"/>
        <v>64352010</v>
      </c>
      <c r="E69" s="16">
        <f t="shared" ref="E69:F69" si="37">E70+E71+E72+E73+E75+E76+E77+E78+E74+E79+E80+E81</f>
        <v>64351699</v>
      </c>
      <c r="F69" s="16">
        <f t="shared" si="37"/>
        <v>0</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28"/>
      <c r="EX69" s="28"/>
    </row>
    <row r="70" spans="1:154" ht="25.5">
      <c r="A70" s="95" t="s">
        <v>129</v>
      </c>
      <c r="B70" s="24" t="s">
        <v>130</v>
      </c>
      <c r="C70" s="16"/>
      <c r="D70" s="16"/>
      <c r="E70" s="19"/>
      <c r="F70" s="19"/>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28"/>
      <c r="EX70" s="28"/>
    </row>
    <row r="71" spans="1:154" ht="25.5">
      <c r="A71" s="95" t="s">
        <v>131</v>
      </c>
      <c r="B71" s="24" t="s">
        <v>132</v>
      </c>
      <c r="C71" s="16"/>
      <c r="D71" s="16"/>
      <c r="E71" s="19">
        <v>-311</v>
      </c>
      <c r="F71" s="19">
        <v>0</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28"/>
      <c r="EX71" s="28"/>
    </row>
    <row r="72" spans="1:154" ht="25.5">
      <c r="A72" s="102" t="s">
        <v>133</v>
      </c>
      <c r="B72" s="24" t="s">
        <v>134</v>
      </c>
      <c r="C72" s="16">
        <v>36980000</v>
      </c>
      <c r="D72" s="16">
        <v>36980000</v>
      </c>
      <c r="E72" s="16">
        <v>36980000</v>
      </c>
      <c r="F72" s="137">
        <v>0</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28"/>
      <c r="EX72" s="28"/>
    </row>
    <row r="73" spans="1:154" ht="25.5">
      <c r="A73" s="95" t="s">
        <v>135</v>
      </c>
      <c r="B73" s="25" t="s">
        <v>136</v>
      </c>
      <c r="C73" s="16"/>
      <c r="D73" s="16"/>
      <c r="E73" s="137"/>
      <c r="F73" s="137"/>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28"/>
      <c r="EX73" s="28"/>
    </row>
    <row r="74" spans="1:154">
      <c r="A74" s="95" t="s">
        <v>137</v>
      </c>
      <c r="B74" s="25" t="s">
        <v>138</v>
      </c>
      <c r="C74" s="16"/>
      <c r="D74" s="16"/>
      <c r="E74" s="137"/>
      <c r="F74" s="137"/>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28"/>
      <c r="EX74" s="28"/>
    </row>
    <row r="75" spans="1:154" ht="25.5">
      <c r="A75" s="95" t="s">
        <v>139</v>
      </c>
      <c r="B75" s="25" t="s">
        <v>140</v>
      </c>
      <c r="C75" s="16"/>
      <c r="D75" s="16"/>
      <c r="E75" s="137"/>
      <c r="F75" s="137"/>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28"/>
      <c r="EX75" s="28"/>
    </row>
    <row r="76" spans="1:154" ht="25.5">
      <c r="A76" s="95" t="s">
        <v>141</v>
      </c>
      <c r="B76" s="25" t="s">
        <v>142</v>
      </c>
      <c r="C76" s="16"/>
      <c r="D76" s="16"/>
      <c r="E76" s="137"/>
      <c r="F76" s="137"/>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28"/>
      <c r="EX76" s="28"/>
    </row>
    <row r="77" spans="1:154" ht="25.5">
      <c r="A77" s="95" t="s">
        <v>143</v>
      </c>
      <c r="B77" s="25" t="s">
        <v>144</v>
      </c>
      <c r="C77" s="16"/>
      <c r="D77" s="16"/>
      <c r="E77" s="137"/>
      <c r="F77" s="137"/>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28"/>
      <c r="EX77" s="28"/>
    </row>
    <row r="78" spans="1:154" ht="51">
      <c r="A78" s="95" t="s">
        <v>145</v>
      </c>
      <c r="B78" s="25" t="s">
        <v>146</v>
      </c>
      <c r="C78" s="16"/>
      <c r="D78" s="16"/>
      <c r="E78" s="137"/>
      <c r="F78" s="137"/>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28"/>
      <c r="EX78" s="28"/>
    </row>
    <row r="79" spans="1:154" ht="25.5">
      <c r="A79" s="95" t="s">
        <v>147</v>
      </c>
      <c r="B79" s="25" t="s">
        <v>148</v>
      </c>
      <c r="C79" s="16">
        <v>10720050</v>
      </c>
      <c r="D79" s="16">
        <v>10720050</v>
      </c>
      <c r="E79" s="137">
        <v>10720050</v>
      </c>
      <c r="F79" s="137">
        <v>0</v>
      </c>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28"/>
      <c r="EX79" s="28"/>
    </row>
    <row r="80" spans="1:154" ht="25.5">
      <c r="A80" s="95" t="s">
        <v>149</v>
      </c>
      <c r="B80" s="25" t="s">
        <v>150</v>
      </c>
      <c r="C80" s="16"/>
      <c r="D80" s="16"/>
      <c r="E80" s="137"/>
      <c r="F80" s="137"/>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28"/>
      <c r="EX80" s="28"/>
    </row>
    <row r="81" spans="1:154" ht="51">
      <c r="A81" s="95" t="s">
        <v>151</v>
      </c>
      <c r="B81" s="25" t="s">
        <v>152</v>
      </c>
      <c r="C81" s="16">
        <v>16651960</v>
      </c>
      <c r="D81" s="16">
        <v>16651960</v>
      </c>
      <c r="E81" s="137">
        <v>16651960</v>
      </c>
      <c r="F81" s="137">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28"/>
      <c r="EX81" s="28"/>
    </row>
    <row r="82" spans="1:154">
      <c r="A82" s="94" t="s">
        <v>153</v>
      </c>
      <c r="B82" s="15" t="s">
        <v>154</v>
      </c>
      <c r="C82" s="16">
        <f t="shared" ref="C82:D82" si="38">+C83+C84+C85+C86+C87+C88+C89+C90</f>
        <v>0</v>
      </c>
      <c r="D82" s="16">
        <f t="shared" si="38"/>
        <v>0</v>
      </c>
      <c r="E82" s="16">
        <f t="shared" ref="E82:F82" si="39">+E83+E84+E85+E86+E87+E88+E89+E90</f>
        <v>0</v>
      </c>
      <c r="F82" s="16">
        <f t="shared" si="39"/>
        <v>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28"/>
      <c r="EX82" s="28"/>
    </row>
    <row r="83" spans="1:154" ht="25.5">
      <c r="A83" s="95" t="s">
        <v>155</v>
      </c>
      <c r="B83" s="18" t="s">
        <v>156</v>
      </c>
      <c r="C83" s="16"/>
      <c r="D83" s="16"/>
      <c r="E83" s="19"/>
      <c r="F83" s="19"/>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28"/>
      <c r="EX83" s="28"/>
    </row>
    <row r="84" spans="1:154" ht="25.5">
      <c r="A84" s="95" t="s">
        <v>157</v>
      </c>
      <c r="B84" s="26" t="s">
        <v>136</v>
      </c>
      <c r="C84" s="16"/>
      <c r="D84" s="16"/>
      <c r="E84" s="19"/>
      <c r="F84" s="19"/>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28"/>
      <c r="EX84" s="28"/>
    </row>
    <row r="85" spans="1:154" ht="38.25">
      <c r="A85" s="95" t="s">
        <v>158</v>
      </c>
      <c r="B85" s="18" t="s">
        <v>159</v>
      </c>
      <c r="C85" s="16"/>
      <c r="D85" s="16"/>
      <c r="E85" s="19"/>
      <c r="F85" s="19"/>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28"/>
      <c r="EX85" s="28"/>
    </row>
    <row r="86" spans="1:154" ht="38.25">
      <c r="A86" s="95" t="s">
        <v>160</v>
      </c>
      <c r="B86" s="18" t="s">
        <v>161</v>
      </c>
      <c r="C86" s="16"/>
      <c r="D86" s="16"/>
      <c r="E86" s="19"/>
      <c r="F86" s="19"/>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28"/>
      <c r="EX86" s="28"/>
    </row>
    <row r="87" spans="1:154" ht="25.5">
      <c r="A87" s="95" t="s">
        <v>162</v>
      </c>
      <c r="B87" s="18" t="s">
        <v>140</v>
      </c>
      <c r="C87" s="16"/>
      <c r="D87" s="16"/>
      <c r="E87" s="19"/>
      <c r="F87" s="19"/>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28"/>
      <c r="EX87" s="28"/>
    </row>
    <row r="88" spans="1:154">
      <c r="A88" s="99" t="s">
        <v>163</v>
      </c>
      <c r="B88" s="18" t="s">
        <v>164</v>
      </c>
      <c r="C88" s="16"/>
      <c r="D88" s="16"/>
      <c r="E88" s="19"/>
      <c r="F88" s="19"/>
      <c r="AI88" s="28"/>
      <c r="BI88" s="28"/>
      <c r="BJ88" s="28"/>
      <c r="BK88" s="28"/>
      <c r="CC88" s="28"/>
    </row>
    <row r="89" spans="1:154" ht="63.75">
      <c r="A89" s="18" t="s">
        <v>165</v>
      </c>
      <c r="B89" s="27" t="s">
        <v>166</v>
      </c>
      <c r="C89" s="16"/>
      <c r="D89" s="16"/>
      <c r="E89" s="19"/>
      <c r="F89" s="19"/>
      <c r="BI89" s="28"/>
      <c r="BJ89" s="28"/>
      <c r="BK89" s="28"/>
      <c r="CC89" s="28"/>
    </row>
    <row r="90" spans="1:154" ht="25.5">
      <c r="A90" s="18" t="s">
        <v>167</v>
      </c>
      <c r="B90" s="29" t="s">
        <v>168</v>
      </c>
      <c r="C90" s="16"/>
      <c r="D90" s="16"/>
      <c r="E90" s="19"/>
      <c r="F90" s="19"/>
      <c r="BI90" s="28"/>
      <c r="BJ90" s="28"/>
      <c r="BK90" s="28"/>
      <c r="CC90" s="28"/>
    </row>
    <row r="91" spans="1:154" ht="38.25">
      <c r="A91" s="18" t="s">
        <v>169</v>
      </c>
      <c r="B91" s="30" t="s">
        <v>170</v>
      </c>
      <c r="C91" s="20">
        <f t="shared" ref="C91:D91" si="40">C94+C92</f>
        <v>0</v>
      </c>
      <c r="D91" s="20">
        <f t="shared" si="40"/>
        <v>0</v>
      </c>
      <c r="E91" s="20">
        <f t="shared" ref="E91:F91" si="41">E94+E92</f>
        <v>0</v>
      </c>
      <c r="F91" s="20">
        <f t="shared" si="41"/>
        <v>0</v>
      </c>
      <c r="BI91" s="28"/>
      <c r="BJ91" s="28"/>
      <c r="BK91" s="28"/>
      <c r="CC91" s="28"/>
    </row>
    <row r="92" spans="1:154">
      <c r="A92" s="18" t="s">
        <v>171</v>
      </c>
      <c r="B92" s="29" t="s">
        <v>172</v>
      </c>
      <c r="C92" s="20">
        <f t="shared" ref="C92:D92" si="42">C93</f>
        <v>0</v>
      </c>
      <c r="D92" s="20">
        <f t="shared" si="42"/>
        <v>0</v>
      </c>
      <c r="E92" s="20">
        <f t="shared" ref="E92:F92" si="43">E93</f>
        <v>0</v>
      </c>
      <c r="F92" s="20">
        <f t="shared" si="43"/>
        <v>0</v>
      </c>
      <c r="BI92" s="28"/>
      <c r="BJ92" s="28"/>
      <c r="BK92" s="28"/>
      <c r="CC92" s="28"/>
    </row>
    <row r="93" spans="1:154">
      <c r="A93" s="18" t="s">
        <v>173</v>
      </c>
      <c r="B93" s="29" t="s">
        <v>174</v>
      </c>
      <c r="C93" s="20"/>
      <c r="D93" s="20"/>
      <c r="E93" s="20"/>
      <c r="F93" s="20"/>
      <c r="BI93" s="28"/>
      <c r="BJ93" s="28"/>
      <c r="BK93" s="28"/>
      <c r="CC93" s="28"/>
    </row>
    <row r="94" spans="1:154">
      <c r="A94" s="18" t="s">
        <v>175</v>
      </c>
      <c r="B94" s="29" t="s">
        <v>176</v>
      </c>
      <c r="C94" s="20">
        <f t="shared" ref="C94:D94" si="44">C95</f>
        <v>0</v>
      </c>
      <c r="D94" s="20">
        <f t="shared" si="44"/>
        <v>0</v>
      </c>
      <c r="E94" s="20">
        <f t="shared" ref="E94:F94" si="45">E95</f>
        <v>0</v>
      </c>
      <c r="F94" s="20">
        <f t="shared" si="45"/>
        <v>0</v>
      </c>
      <c r="BI94" s="28"/>
      <c r="BJ94" s="28"/>
      <c r="BK94" s="28"/>
      <c r="CC94" s="28"/>
    </row>
    <row r="95" spans="1:154">
      <c r="A95" s="18" t="s">
        <v>177</v>
      </c>
      <c r="B95" s="29" t="s">
        <v>178</v>
      </c>
      <c r="C95" s="16"/>
      <c r="D95" s="16"/>
      <c r="E95" s="19"/>
      <c r="F95" s="19"/>
      <c r="BI95" s="28"/>
      <c r="BJ95" s="28"/>
      <c r="BK95" s="28"/>
      <c r="CC95" s="28"/>
    </row>
    <row r="96" spans="1:154" ht="38.25">
      <c r="A96" s="18" t="s">
        <v>179</v>
      </c>
      <c r="B96" s="30" t="s">
        <v>170</v>
      </c>
      <c r="C96" s="20">
        <f t="shared" ref="C96:D96" si="46">C97+C100</f>
        <v>0</v>
      </c>
      <c r="D96" s="20">
        <f t="shared" si="46"/>
        <v>0</v>
      </c>
      <c r="E96" s="20">
        <f t="shared" ref="E96:F96" si="47">E97+E100</f>
        <v>0</v>
      </c>
      <c r="F96" s="20">
        <f t="shared" si="47"/>
        <v>0</v>
      </c>
      <c r="BI96" s="28"/>
      <c r="BJ96" s="28"/>
      <c r="BK96" s="28"/>
      <c r="CC96" s="28"/>
    </row>
    <row r="97" spans="1:81">
      <c r="A97" s="18" t="s">
        <v>180</v>
      </c>
      <c r="B97" s="29" t="s">
        <v>176</v>
      </c>
      <c r="C97" s="20">
        <f t="shared" ref="C97:D97" si="48">C98+C99</f>
        <v>0</v>
      </c>
      <c r="D97" s="20">
        <f t="shared" si="48"/>
        <v>0</v>
      </c>
      <c r="E97" s="20">
        <f t="shared" ref="E97:F97" si="49">E98+E99</f>
        <v>0</v>
      </c>
      <c r="F97" s="20">
        <f t="shared" si="49"/>
        <v>0</v>
      </c>
      <c r="BI97" s="28"/>
      <c r="BJ97" s="28"/>
      <c r="BK97" s="28"/>
      <c r="CC97" s="28"/>
    </row>
    <row r="98" spans="1:81">
      <c r="A98" s="18" t="s">
        <v>181</v>
      </c>
      <c r="B98" s="29" t="s">
        <v>182</v>
      </c>
      <c r="C98" s="16"/>
      <c r="D98" s="16"/>
      <c r="E98" s="19"/>
      <c r="F98" s="19"/>
      <c r="BI98" s="28"/>
      <c r="BJ98" s="28"/>
      <c r="BK98" s="28"/>
      <c r="CC98" s="28"/>
    </row>
    <row r="99" spans="1:81">
      <c r="A99" s="18" t="s">
        <v>183</v>
      </c>
      <c r="B99" s="29" t="s">
        <v>184</v>
      </c>
      <c r="C99" s="16"/>
      <c r="D99" s="16"/>
      <c r="E99" s="19"/>
      <c r="F99" s="19"/>
      <c r="BI99" s="28"/>
      <c r="BJ99" s="28"/>
      <c r="BK99" s="28"/>
      <c r="CC99" s="28"/>
    </row>
    <row r="100" spans="1:81">
      <c r="A100" s="18" t="s">
        <v>185</v>
      </c>
      <c r="B100" s="30" t="s">
        <v>511</v>
      </c>
      <c r="C100" s="20">
        <f t="shared" ref="C100:D100" si="50">C101+C102</f>
        <v>0</v>
      </c>
      <c r="D100" s="20">
        <f t="shared" si="50"/>
        <v>0</v>
      </c>
      <c r="E100" s="20">
        <f t="shared" ref="E100:F100" si="51">E101+E102</f>
        <v>0</v>
      </c>
      <c r="F100" s="20">
        <f t="shared" si="51"/>
        <v>0</v>
      </c>
      <c r="BI100" s="28"/>
      <c r="BJ100" s="28"/>
      <c r="BK100" s="28"/>
      <c r="CC100" s="28"/>
    </row>
    <row r="101" spans="1:81">
      <c r="A101" s="18" t="s">
        <v>186</v>
      </c>
      <c r="B101" s="29" t="s">
        <v>182</v>
      </c>
      <c r="C101" s="16"/>
      <c r="D101" s="16"/>
      <c r="E101" s="19"/>
      <c r="F101" s="19"/>
      <c r="BI101" s="28"/>
      <c r="BJ101" s="28"/>
      <c r="BK101" s="28"/>
      <c r="CC101" s="28"/>
    </row>
    <row r="102" spans="1:81">
      <c r="A102" s="18" t="s">
        <v>187</v>
      </c>
      <c r="B102" s="29" t="s">
        <v>184</v>
      </c>
      <c r="C102" s="16"/>
      <c r="D102" s="16"/>
      <c r="E102" s="19"/>
      <c r="F102" s="19"/>
      <c r="BI102" s="28"/>
      <c r="BJ102" s="28"/>
      <c r="BK102" s="28"/>
      <c r="CC102" s="28"/>
    </row>
    <row r="103" spans="1:81" ht="25.5">
      <c r="A103" s="31" t="s">
        <v>188</v>
      </c>
      <c r="B103" s="32" t="s">
        <v>189</v>
      </c>
      <c r="C103" s="20">
        <f t="shared" ref="C103:D103" si="52">C104+C107</f>
        <v>0</v>
      </c>
      <c r="D103" s="20">
        <f t="shared" si="52"/>
        <v>0</v>
      </c>
      <c r="E103" s="20">
        <f t="shared" ref="E103:F103" si="53">E104+E107</f>
        <v>0</v>
      </c>
      <c r="F103" s="20">
        <f t="shared" si="53"/>
        <v>0</v>
      </c>
      <c r="BI103" s="28"/>
      <c r="BJ103" s="28"/>
      <c r="BK103" s="28"/>
      <c r="CC103" s="28"/>
    </row>
    <row r="104" spans="1:81" ht="38.25">
      <c r="A104" s="18" t="s">
        <v>190</v>
      </c>
      <c r="B104" s="32" t="s">
        <v>170</v>
      </c>
      <c r="C104" s="20">
        <f t="shared" ref="C104:D104" si="54">C105+C106</f>
        <v>0</v>
      </c>
      <c r="D104" s="20">
        <f t="shared" si="54"/>
        <v>0</v>
      </c>
      <c r="E104" s="20">
        <f t="shared" ref="E104:F104" si="55">E105+E106</f>
        <v>0</v>
      </c>
      <c r="F104" s="20">
        <f t="shared" si="55"/>
        <v>0</v>
      </c>
      <c r="BI104" s="28"/>
      <c r="BJ104" s="28"/>
      <c r="BK104" s="28"/>
      <c r="CC104" s="28"/>
    </row>
    <row r="105" spans="1:81">
      <c r="A105" s="18" t="s">
        <v>191</v>
      </c>
      <c r="B105" s="18" t="s">
        <v>192</v>
      </c>
      <c r="C105" s="20"/>
      <c r="D105" s="20"/>
      <c r="E105" s="20"/>
      <c r="F105" s="20"/>
      <c r="BI105" s="28"/>
      <c r="BJ105" s="28"/>
      <c r="BK105" s="28"/>
      <c r="CC105" s="28"/>
    </row>
    <row r="106" spans="1:81" ht="26.25" customHeight="1">
      <c r="A106" s="18" t="s">
        <v>193</v>
      </c>
      <c r="B106" s="18" t="s">
        <v>194</v>
      </c>
      <c r="C106" s="20"/>
      <c r="D106" s="20"/>
      <c r="E106" s="20"/>
      <c r="F106" s="20"/>
      <c r="BI106" s="28"/>
      <c r="BJ106" s="28"/>
      <c r="BK106" s="28"/>
      <c r="CC106" s="28"/>
    </row>
    <row r="107" spans="1:81">
      <c r="A107" s="35"/>
      <c r="B107" s="33" t="s">
        <v>195</v>
      </c>
      <c r="C107" s="20">
        <f t="shared" ref="C107:D109" si="56">C108</f>
        <v>0</v>
      </c>
      <c r="D107" s="20">
        <f t="shared" si="56"/>
        <v>0</v>
      </c>
      <c r="E107" s="20">
        <f t="shared" ref="E107:F109" si="57">E108</f>
        <v>0</v>
      </c>
      <c r="F107" s="20">
        <f t="shared" si="57"/>
        <v>0</v>
      </c>
      <c r="BI107" s="28"/>
      <c r="BJ107" s="28"/>
      <c r="BK107" s="28"/>
      <c r="CC107" s="28"/>
    </row>
    <row r="108" spans="1:81">
      <c r="A108" s="18" t="s">
        <v>196</v>
      </c>
      <c r="B108" s="33" t="s">
        <v>197</v>
      </c>
      <c r="C108" s="20">
        <f t="shared" si="56"/>
        <v>0</v>
      </c>
      <c r="D108" s="20">
        <f t="shared" si="56"/>
        <v>0</v>
      </c>
      <c r="E108" s="20">
        <f t="shared" si="57"/>
        <v>0</v>
      </c>
      <c r="F108" s="20">
        <f t="shared" si="57"/>
        <v>0</v>
      </c>
      <c r="BI108" s="28"/>
      <c r="BJ108" s="28"/>
      <c r="BK108" s="28"/>
      <c r="CC108" s="28"/>
    </row>
    <row r="109" spans="1:81" ht="25.5">
      <c r="A109" s="18" t="s">
        <v>198</v>
      </c>
      <c r="B109" s="33" t="s">
        <v>199</v>
      </c>
      <c r="C109" s="20">
        <f t="shared" si="56"/>
        <v>0</v>
      </c>
      <c r="D109" s="20">
        <f t="shared" si="56"/>
        <v>0</v>
      </c>
      <c r="E109" s="20">
        <f t="shared" si="57"/>
        <v>0</v>
      </c>
      <c r="F109" s="20">
        <f t="shared" si="57"/>
        <v>0</v>
      </c>
      <c r="BI109" s="28"/>
      <c r="BJ109" s="28"/>
      <c r="BK109" s="28"/>
      <c r="CC109" s="28"/>
    </row>
    <row r="110" spans="1:81">
      <c r="A110" s="18" t="s">
        <v>200</v>
      </c>
      <c r="B110" s="34" t="s">
        <v>201</v>
      </c>
      <c r="C110" s="16"/>
      <c r="D110" s="16"/>
      <c r="E110" s="19"/>
      <c r="F110" s="20"/>
      <c r="CC110" s="28"/>
    </row>
    <row r="111" spans="1:81" ht="12" customHeight="1">
      <c r="A111" s="32" t="s">
        <v>202</v>
      </c>
      <c r="B111" s="32" t="s">
        <v>203</v>
      </c>
      <c r="C111" s="20">
        <f t="shared" ref="C111:D111" si="58">C112</f>
        <v>0</v>
      </c>
      <c r="D111" s="20">
        <f t="shared" si="58"/>
        <v>0</v>
      </c>
      <c r="E111" s="20">
        <f t="shared" ref="E111:F111" si="59">E112</f>
        <v>-1301517</v>
      </c>
      <c r="F111" s="20">
        <f t="shared" si="59"/>
        <v>-473476</v>
      </c>
      <c r="CC111" s="28"/>
    </row>
    <row r="112" spans="1:81" ht="25.5">
      <c r="A112" s="18" t="s">
        <v>204</v>
      </c>
      <c r="B112" s="18" t="s">
        <v>205</v>
      </c>
      <c r="C112" s="16"/>
      <c r="D112" s="16"/>
      <c r="E112" s="137">
        <v>-1301517</v>
      </c>
      <c r="F112" s="137">
        <v>-473476</v>
      </c>
      <c r="CC112" s="28"/>
    </row>
    <row r="113" spans="1:81" ht="15">
      <c r="A113" s="37"/>
      <c r="B113" s="126" t="s">
        <v>534</v>
      </c>
      <c r="C113" s="41"/>
      <c r="D113" s="129"/>
      <c r="E113" s="41"/>
      <c r="CC113" s="28"/>
    </row>
    <row r="114" spans="1:81" ht="15">
      <c r="A114" s="37"/>
      <c r="B114" s="39"/>
      <c r="C114" s="41"/>
      <c r="D114" s="129"/>
      <c r="E114" s="41"/>
      <c r="CC114" s="28"/>
    </row>
    <row r="115" spans="1:81" ht="15.75">
      <c r="A115" s="127" t="s">
        <v>517</v>
      </c>
      <c r="B115" s="128"/>
      <c r="C115" s="41"/>
      <c r="D115" s="129"/>
      <c r="E115" s="41"/>
      <c r="CC115" s="28"/>
    </row>
    <row r="116" spans="1:81" ht="15">
      <c r="B116" s="130"/>
      <c r="C116" s="41"/>
      <c r="D116" s="129"/>
      <c r="E116" s="41"/>
      <c r="CC116" s="28"/>
    </row>
    <row r="117" spans="1:81" ht="15.75">
      <c r="A117" s="131"/>
      <c r="B117" s="132" t="s">
        <v>518</v>
      </c>
      <c r="C117" s="41"/>
      <c r="D117" s="133" t="s">
        <v>519</v>
      </c>
      <c r="E117" s="41"/>
      <c r="CC117" s="28"/>
    </row>
    <row r="118" spans="1:81" ht="15">
      <c r="B118" s="28" t="s">
        <v>526</v>
      </c>
      <c r="C118" s="41"/>
      <c r="D118" s="134" t="s">
        <v>521</v>
      </c>
      <c r="E118" s="41"/>
      <c r="CC118" s="28"/>
    </row>
    <row r="119" spans="1:81" ht="15">
      <c r="A119" s="37"/>
      <c r="B119" s="39"/>
      <c r="C119" s="41"/>
      <c r="D119" s="134"/>
      <c r="E119" s="41"/>
      <c r="CC119" s="28"/>
    </row>
    <row r="120" spans="1:81" ht="15">
      <c r="A120" s="37"/>
      <c r="B120" s="39"/>
      <c r="C120" s="41"/>
      <c r="D120" s="134"/>
      <c r="E120" s="41"/>
      <c r="CC120" s="28"/>
    </row>
    <row r="121" spans="1:81" ht="15">
      <c r="A121" s="37"/>
      <c r="B121" s="39"/>
      <c r="C121" s="41"/>
      <c r="D121" s="134"/>
      <c r="E121" s="41"/>
      <c r="CC121" s="28"/>
    </row>
    <row r="122" spans="1:81" ht="15">
      <c r="A122" s="37"/>
      <c r="B122" s="39"/>
      <c r="C122" s="41"/>
      <c r="D122" s="135" t="s">
        <v>522</v>
      </c>
      <c r="E122" s="41"/>
      <c r="CC122" s="28"/>
    </row>
    <row r="123" spans="1:81" ht="15">
      <c r="A123" s="37"/>
      <c r="B123" s="39"/>
      <c r="C123" s="41"/>
      <c r="D123" s="134" t="s">
        <v>523</v>
      </c>
      <c r="E123" s="41"/>
      <c r="CC123" s="28"/>
    </row>
    <row r="124" spans="1:81" ht="15">
      <c r="A124" s="37"/>
      <c r="B124" s="39"/>
      <c r="C124" s="41"/>
      <c r="D124" s="41"/>
      <c r="E124" s="41"/>
      <c r="CC124" s="28"/>
    </row>
    <row r="125" spans="1:81" ht="15">
      <c r="A125" s="37"/>
      <c r="B125" s="39"/>
      <c r="C125" s="41"/>
      <c r="D125" s="41"/>
      <c r="E125" s="41"/>
      <c r="CC125" s="28"/>
    </row>
    <row r="126" spans="1:81" ht="15">
      <c r="A126" s="37"/>
      <c r="B126" s="39"/>
      <c r="C126" s="41"/>
      <c r="D126" s="136" t="s">
        <v>524</v>
      </c>
      <c r="E126" s="41"/>
      <c r="CC126" s="28"/>
    </row>
    <row r="127" spans="1:81" ht="15">
      <c r="A127" s="37"/>
      <c r="B127" s="39"/>
      <c r="C127" s="41"/>
      <c r="D127" s="28" t="s">
        <v>525</v>
      </c>
      <c r="E127" s="41"/>
      <c r="CC127" s="28"/>
    </row>
    <row r="128" spans="1:81">
      <c r="CC128" s="28"/>
    </row>
    <row r="129" spans="81:81">
      <c r="CC129" s="28"/>
    </row>
    <row r="130" spans="81:81">
      <c r="CC130" s="28"/>
    </row>
    <row r="131" spans="81:81">
      <c r="CC131" s="28"/>
    </row>
    <row r="132" spans="81:81">
      <c r="CC132" s="28"/>
    </row>
    <row r="133" spans="81:81">
      <c r="CC133" s="28"/>
    </row>
    <row r="134" spans="81:81">
      <c r="CC134" s="28"/>
    </row>
    <row r="135" spans="81:81">
      <c r="CC135" s="28"/>
    </row>
    <row r="136" spans="81:81">
      <c r="CC136" s="28"/>
    </row>
    <row r="137" spans="81:81">
      <c r="CC137" s="28"/>
    </row>
    <row r="138" spans="81:81">
      <c r="CC138" s="28"/>
    </row>
    <row r="139" spans="81:81">
      <c r="CC139" s="28"/>
    </row>
    <row r="140" spans="81:81">
      <c r="CC140" s="28"/>
    </row>
    <row r="141" spans="81:81">
      <c r="CC141" s="28"/>
    </row>
    <row r="142" spans="81:81">
      <c r="CC142" s="28"/>
    </row>
    <row r="143" spans="81:81">
      <c r="CC143" s="28"/>
    </row>
    <row r="144" spans="81:81">
      <c r="CC144" s="28"/>
    </row>
    <row r="145" spans="81:81">
      <c r="CC145" s="28"/>
    </row>
    <row r="146" spans="81:81">
      <c r="CC146" s="28"/>
    </row>
    <row r="147" spans="81:81">
      <c r="CC147" s="28"/>
    </row>
    <row r="148" spans="81:81">
      <c r="CC148" s="28"/>
    </row>
    <row r="149" spans="81:81">
      <c r="CC149" s="28"/>
    </row>
    <row r="150" spans="81:81">
      <c r="CC150" s="28"/>
    </row>
    <row r="151" spans="81:81">
      <c r="CC151" s="28"/>
    </row>
    <row r="152" spans="81:81">
      <c r="CC152" s="28"/>
    </row>
    <row r="153" spans="81:81">
      <c r="CC153" s="28"/>
    </row>
    <row r="154" spans="81:81">
      <c r="CC154" s="28"/>
    </row>
    <row r="155" spans="81:81">
      <c r="CC155" s="28"/>
    </row>
    <row r="156" spans="81:81">
      <c r="CC156" s="28"/>
    </row>
    <row r="157" spans="81:81">
      <c r="CC157" s="28"/>
    </row>
  </sheetData>
  <protectedRanges>
    <protectedRange sqref="E25:F25 E57:F57 E52:F52 E88:F90 E59:F59 E67:F68 E82:F84 E95:F95 E98:F99 E101:F102 E19:F23" name="Zonă1" securityDescriptor="O:WDG:WDD:(A;;CC;;;AN)(A;;CC;;;AU)(A;;CC;;;WD)"/>
    <protectedRange sqref="E18:F18" name="Zonă1_2_2" securityDescriptor="O:WDG:WDD:(A;;CC;;;AN)(A;;CC;;;AU)(A;;CC;;;WD)"/>
    <protectedRange sqref="E24:F24" name="Zonă1_3_2" securityDescriptor="O:WDG:WDD:(A;;CC;;;AN)(A;;CC;;;AU)(A;;CC;;;WD)"/>
    <protectedRange sqref="E26:F28" name="Zonă1_4_2" securityDescriptor="O:WDG:WDD:(A;;CC;;;AN)(A;;CC;;;AU)(A;;CC;;;WD)"/>
    <protectedRange sqref="E31:F51" name="Zonă1_6_2" securityDescriptor="O:WDG:WDD:(A;;CC;;;AN)(A;;CC;;;AU)(A;;CC;;;WD)"/>
    <protectedRange sqref="E56:F56" name="Zonă1_7_2" securityDescriptor="O:WDG:WDD:(A;;CC;;;AN)(A;;CC;;;AU)(A;;CC;;;WD)"/>
    <protectedRange sqref="E64:F64" name="Zonă1_8_2" securityDescriptor="O:WDG:WDD:(A;;CC;;;AN)(A;;CC;;;AU)(A;;CC;;;WD)"/>
    <protectedRange sqref="E73:F81 F72" name="Zonă1_5" securityDescriptor="O:WDG:WDD:(A;;CC;;;AN)(A;;CC;;;AU)(A;;CC;;;WD)"/>
    <protectedRange sqref="C25:D25 C57:D57 C59:D59 C67:D68 C82:D82" name="Zonă1_1" securityDescriptor="O:WDG:WDD:(A;;CC;;;AN)(A;;CC;;;AU)(A;;CC;;;WD)"/>
  </protectedRanges>
  <mergeCells count="29">
    <mergeCell ref="AV5:AZ5"/>
    <mergeCell ref="H5:L5"/>
    <mergeCell ref="M5:Q5"/>
    <mergeCell ref="R5:V5"/>
    <mergeCell ref="W5:AA5"/>
    <mergeCell ref="AB5:AF5"/>
    <mergeCell ref="AG5:AK5"/>
    <mergeCell ref="AL5:AP5"/>
    <mergeCell ref="AQ5:AU5"/>
    <mergeCell ref="DD5:DH5"/>
    <mergeCell ref="BA5:BE5"/>
    <mergeCell ref="BF5:BJ5"/>
    <mergeCell ref="BK5:BO5"/>
    <mergeCell ref="BP5:BT5"/>
    <mergeCell ref="BU5:BY5"/>
    <mergeCell ref="BZ5:CD5"/>
    <mergeCell ref="CE5:CI5"/>
    <mergeCell ref="CJ5:CN5"/>
    <mergeCell ref="CO5:CS5"/>
    <mergeCell ref="CT5:CX5"/>
    <mergeCell ref="CY5:DC5"/>
    <mergeCell ref="EM5:EQ5"/>
    <mergeCell ref="ER5:EV5"/>
    <mergeCell ref="DI5:DM5"/>
    <mergeCell ref="DN5:DR5"/>
    <mergeCell ref="DS5:DW5"/>
    <mergeCell ref="DX5:EB5"/>
    <mergeCell ref="EC5:EG5"/>
    <mergeCell ref="EH5:EL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H307"/>
  <sheetViews>
    <sheetView tabSelected="1" zoomScale="90" zoomScaleNormal="90" workbookViewId="0">
      <pane xSplit="3" ySplit="7" topLeftCell="D285" activePane="bottomRight" state="frozen"/>
      <selection activeCell="G7" sqref="G7:H290"/>
      <selection pane="topRight" activeCell="G7" sqref="G7:H290"/>
      <selection pane="bottomLeft" activeCell="G7" sqref="G7:H290"/>
      <selection pane="bottomRight" activeCell="B310" sqref="B310"/>
    </sheetView>
  </sheetViews>
  <sheetFormatPr defaultRowHeight="15"/>
  <cols>
    <col min="1" max="1" width="14.42578125" style="37" customWidth="1"/>
    <col min="2" max="2" width="71.28515625" style="39" customWidth="1"/>
    <col min="3" max="3" width="1.140625" style="39" customWidth="1"/>
    <col min="4" max="4" width="15.7109375" style="39" customWidth="1"/>
    <col min="5" max="5" width="16.5703125" style="39" customWidth="1"/>
    <col min="6" max="6" width="15.7109375" style="39" bestFit="1" customWidth="1"/>
    <col min="7" max="7" width="16.140625" style="39" customWidth="1"/>
    <col min="8" max="8" width="14.5703125" style="39" bestFit="1" customWidth="1"/>
    <col min="9" max="16384" width="9.140625" style="40"/>
  </cols>
  <sheetData>
    <row r="1" spans="1:8">
      <c r="A1" s="122" t="s">
        <v>516</v>
      </c>
    </row>
    <row r="2" spans="1:8" ht="20.25">
      <c r="B2" s="104" t="s">
        <v>527</v>
      </c>
    </row>
    <row r="3" spans="1:8">
      <c r="B3" s="38"/>
    </row>
    <row r="4" spans="1:8">
      <c r="B4" s="38"/>
      <c r="C4" s="38"/>
      <c r="D4" s="41"/>
    </row>
    <row r="5" spans="1:8">
      <c r="D5" s="42"/>
      <c r="E5" s="42"/>
      <c r="F5" s="43"/>
      <c r="G5" s="44"/>
      <c r="H5" s="45" t="s">
        <v>0</v>
      </c>
    </row>
    <row r="6" spans="1:8" s="48" customFormat="1" ht="120">
      <c r="A6" s="46"/>
      <c r="B6" s="47" t="s">
        <v>2</v>
      </c>
      <c r="C6" s="47"/>
      <c r="D6" s="47" t="s">
        <v>529</v>
      </c>
      <c r="E6" s="47" t="s">
        <v>530</v>
      </c>
      <c r="F6" s="47" t="s">
        <v>531</v>
      </c>
      <c r="G6" s="47" t="s">
        <v>206</v>
      </c>
      <c r="H6" s="47" t="s">
        <v>207</v>
      </c>
    </row>
    <row r="7" spans="1:8">
      <c r="A7" s="49"/>
      <c r="B7" s="50" t="s">
        <v>208</v>
      </c>
      <c r="C7" s="50"/>
      <c r="D7" s="51"/>
      <c r="E7" s="51"/>
      <c r="F7" s="51"/>
      <c r="G7" s="51"/>
      <c r="H7" s="51"/>
    </row>
    <row r="8" spans="1:8" s="55" customFormat="1" ht="16.5" customHeight="1">
      <c r="A8" s="52" t="s">
        <v>209</v>
      </c>
      <c r="B8" s="53" t="s">
        <v>210</v>
      </c>
      <c r="C8" s="106">
        <f t="shared" ref="C8:F8" si="0">+C9+C17</f>
        <v>0</v>
      </c>
      <c r="D8" s="106">
        <f t="shared" si="0"/>
        <v>903281820</v>
      </c>
      <c r="E8" s="106">
        <f t="shared" si="0"/>
        <v>882326860</v>
      </c>
      <c r="F8" s="106">
        <f t="shared" si="0"/>
        <v>789816570</v>
      </c>
      <c r="G8" s="106">
        <f t="shared" ref="G8:H8" si="1">+G9+G17</f>
        <v>619739474.32000017</v>
      </c>
      <c r="H8" s="106">
        <f t="shared" si="1"/>
        <v>82751609.079999998</v>
      </c>
    </row>
    <row r="9" spans="1:8" s="55" customFormat="1">
      <c r="A9" s="52" t="s">
        <v>211</v>
      </c>
      <c r="B9" s="56" t="s">
        <v>212</v>
      </c>
      <c r="C9" s="106">
        <f>+C10+C11+C14+C12+C13+C16+C253+C15</f>
        <v>0</v>
      </c>
      <c r="D9" s="106">
        <f t="shared" ref="D9:F9" si="2">+D10+D11+D14+D12+D13+D16+D253+D15</f>
        <v>902980820</v>
      </c>
      <c r="E9" s="106">
        <f t="shared" si="2"/>
        <v>882025860</v>
      </c>
      <c r="F9" s="106">
        <f t="shared" si="2"/>
        <v>789515570</v>
      </c>
      <c r="G9" s="106">
        <f t="shared" ref="G9:H9" si="3">+G10+G11+G14+G12+G13+G16+G253+G15</f>
        <v>619503543.56000018</v>
      </c>
      <c r="H9" s="106">
        <f t="shared" si="3"/>
        <v>82751609.079999998</v>
      </c>
    </row>
    <row r="10" spans="1:8" s="55" customFormat="1">
      <c r="A10" s="52" t="s">
        <v>213</v>
      </c>
      <c r="B10" s="56" t="s">
        <v>214</v>
      </c>
      <c r="C10" s="106">
        <f t="shared" ref="C10:F10" si="4">+C24</f>
        <v>0</v>
      </c>
      <c r="D10" s="106">
        <f t="shared" si="4"/>
        <v>5931000</v>
      </c>
      <c r="E10" s="106">
        <f t="shared" si="4"/>
        <v>5931000</v>
      </c>
      <c r="F10" s="106">
        <f t="shared" si="4"/>
        <v>4508790</v>
      </c>
      <c r="G10" s="106">
        <f t="shared" ref="G10:H10" si="5">+G24</f>
        <v>3555205</v>
      </c>
      <c r="H10" s="106">
        <f t="shared" si="5"/>
        <v>528625</v>
      </c>
    </row>
    <row r="11" spans="1:8" s="55" customFormat="1" ht="16.5" customHeight="1">
      <c r="A11" s="52" t="s">
        <v>215</v>
      </c>
      <c r="B11" s="56" t="s">
        <v>216</v>
      </c>
      <c r="C11" s="106">
        <f>+C44</f>
        <v>0</v>
      </c>
      <c r="D11" s="106">
        <f t="shared" ref="D11:F11" si="6">+D44</f>
        <v>612125460</v>
      </c>
      <c r="E11" s="106">
        <f t="shared" si="6"/>
        <v>591170500</v>
      </c>
      <c r="F11" s="106">
        <f t="shared" si="6"/>
        <v>528036490</v>
      </c>
      <c r="G11" s="106">
        <f t="shared" ref="G11:H11" si="7">+G44</f>
        <v>434001207.60000008</v>
      </c>
      <c r="H11" s="106">
        <f t="shared" si="7"/>
        <v>57876049.099999994</v>
      </c>
    </row>
    <row r="12" spans="1:8" s="55" customFormat="1">
      <c r="A12" s="52" t="s">
        <v>217</v>
      </c>
      <c r="B12" s="56" t="s">
        <v>218</v>
      </c>
      <c r="C12" s="106">
        <f>+C72</f>
        <v>0</v>
      </c>
      <c r="D12" s="106">
        <f t="shared" ref="D12:F12" si="8">+D72</f>
        <v>0</v>
      </c>
      <c r="E12" s="106">
        <f t="shared" si="8"/>
        <v>0</v>
      </c>
      <c r="F12" s="106">
        <f t="shared" si="8"/>
        <v>0</v>
      </c>
      <c r="G12" s="106">
        <f t="shared" ref="G12:H12" si="9">+G72</f>
        <v>0</v>
      </c>
      <c r="H12" s="106">
        <f t="shared" si="9"/>
        <v>0</v>
      </c>
    </row>
    <row r="13" spans="1:8" s="55" customFormat="1" ht="30">
      <c r="A13" s="52" t="s">
        <v>219</v>
      </c>
      <c r="B13" s="56" t="s">
        <v>220</v>
      </c>
      <c r="C13" s="106">
        <f>C254</f>
        <v>0</v>
      </c>
      <c r="D13" s="106">
        <f t="shared" ref="D13:F13" si="10">D254</f>
        <v>216088360</v>
      </c>
      <c r="E13" s="106">
        <f t="shared" si="10"/>
        <v>216088360</v>
      </c>
      <c r="F13" s="106">
        <f t="shared" si="10"/>
        <v>195276290</v>
      </c>
      <c r="G13" s="106">
        <f t="shared" ref="G13:H13" si="11">G254</f>
        <v>145673906</v>
      </c>
      <c r="H13" s="106">
        <f t="shared" si="11"/>
        <v>20640883</v>
      </c>
    </row>
    <row r="14" spans="1:8" s="55" customFormat="1" ht="16.5" customHeight="1">
      <c r="A14" s="52" t="s">
        <v>221</v>
      </c>
      <c r="B14" s="56" t="s">
        <v>222</v>
      </c>
      <c r="C14" s="106">
        <f>C267</f>
        <v>0</v>
      </c>
      <c r="D14" s="106">
        <f t="shared" ref="D14:F14" si="12">D267</f>
        <v>68804000</v>
      </c>
      <c r="E14" s="106">
        <f t="shared" si="12"/>
        <v>68804000</v>
      </c>
      <c r="F14" s="106">
        <f t="shared" si="12"/>
        <v>61684000</v>
      </c>
      <c r="G14" s="106">
        <f t="shared" ref="G14:H14" si="13">G267</f>
        <v>39455684</v>
      </c>
      <c r="H14" s="106">
        <f t="shared" si="13"/>
        <v>3890000</v>
      </c>
    </row>
    <row r="15" spans="1:8" s="55" customFormat="1" ht="30">
      <c r="A15" s="52" t="s">
        <v>223</v>
      </c>
      <c r="B15" s="56" t="s">
        <v>224</v>
      </c>
      <c r="C15" s="106">
        <f>C276</f>
        <v>0</v>
      </c>
      <c r="D15" s="106">
        <f t="shared" ref="D15:F15" si="14">D276</f>
        <v>0</v>
      </c>
      <c r="E15" s="106">
        <f t="shared" si="14"/>
        <v>0</v>
      </c>
      <c r="F15" s="106">
        <f t="shared" si="14"/>
        <v>0</v>
      </c>
      <c r="G15" s="106">
        <f t="shared" ref="G15:H15" si="15">G276</f>
        <v>0</v>
      </c>
      <c r="H15" s="106">
        <f t="shared" si="15"/>
        <v>0</v>
      </c>
    </row>
    <row r="16" spans="1:8" s="55" customFormat="1" ht="16.5" customHeight="1">
      <c r="A16" s="52" t="s">
        <v>225</v>
      </c>
      <c r="B16" s="56" t="s">
        <v>226</v>
      </c>
      <c r="C16" s="106">
        <f>C75</f>
        <v>0</v>
      </c>
      <c r="D16" s="106">
        <f t="shared" ref="D16:F16" si="16">D75</f>
        <v>32000</v>
      </c>
      <c r="E16" s="106">
        <f t="shared" si="16"/>
        <v>32000</v>
      </c>
      <c r="F16" s="106">
        <f t="shared" si="16"/>
        <v>10000</v>
      </c>
      <c r="G16" s="106">
        <f t="shared" ref="G16:H16" si="17">G75</f>
        <v>5118</v>
      </c>
      <c r="H16" s="106">
        <f t="shared" si="17"/>
        <v>0</v>
      </c>
    </row>
    <row r="17" spans="1:235" s="55" customFormat="1" ht="16.5" customHeight="1">
      <c r="A17" s="52" t="s">
        <v>227</v>
      </c>
      <c r="B17" s="56" t="s">
        <v>228</v>
      </c>
      <c r="C17" s="106">
        <f>C78</f>
        <v>0</v>
      </c>
      <c r="D17" s="106">
        <f t="shared" ref="D17:F18" si="18">D78</f>
        <v>301000</v>
      </c>
      <c r="E17" s="106">
        <f t="shared" si="18"/>
        <v>301000</v>
      </c>
      <c r="F17" s="106">
        <f t="shared" si="18"/>
        <v>301000</v>
      </c>
      <c r="G17" s="106">
        <f t="shared" ref="G17:H17" si="19">G78</f>
        <v>235930.76</v>
      </c>
      <c r="H17" s="106">
        <f t="shared" si="19"/>
        <v>0</v>
      </c>
    </row>
    <row r="18" spans="1:235" s="55" customFormat="1">
      <c r="A18" s="52" t="s">
        <v>229</v>
      </c>
      <c r="B18" s="56" t="s">
        <v>230</v>
      </c>
      <c r="C18" s="106">
        <f>C79</f>
        <v>0</v>
      </c>
      <c r="D18" s="106">
        <f t="shared" si="18"/>
        <v>301000</v>
      </c>
      <c r="E18" s="106">
        <f t="shared" si="18"/>
        <v>301000</v>
      </c>
      <c r="F18" s="106">
        <f t="shared" si="18"/>
        <v>301000</v>
      </c>
      <c r="G18" s="106">
        <f t="shared" ref="G18:H18" si="20">G79</f>
        <v>235930.76</v>
      </c>
      <c r="H18" s="106">
        <f t="shared" si="20"/>
        <v>0</v>
      </c>
    </row>
    <row r="19" spans="1:235" s="55" customFormat="1" ht="30">
      <c r="A19" s="52" t="s">
        <v>231</v>
      </c>
      <c r="B19" s="56" t="s">
        <v>232</v>
      </c>
      <c r="C19" s="106">
        <f>C253+C275</f>
        <v>0</v>
      </c>
      <c r="D19" s="106">
        <f t="shared" ref="D19:F19" si="21">D253+D275</f>
        <v>0</v>
      </c>
      <c r="E19" s="106">
        <f t="shared" si="21"/>
        <v>0</v>
      </c>
      <c r="F19" s="106">
        <f t="shared" si="21"/>
        <v>0</v>
      </c>
      <c r="G19" s="106">
        <f t="shared" ref="G19:H19" si="22">G253+G275</f>
        <v>-3189413.0399999996</v>
      </c>
      <c r="H19" s="106">
        <f t="shared" si="22"/>
        <v>-183948.02000000002</v>
      </c>
    </row>
    <row r="20" spans="1:235" s="55" customFormat="1" ht="16.5" customHeight="1">
      <c r="A20" s="52" t="s">
        <v>233</v>
      </c>
      <c r="B20" s="56" t="s">
        <v>234</v>
      </c>
      <c r="C20" s="106">
        <f t="shared" ref="C20:F20" si="23">+C21+C17</f>
        <v>0</v>
      </c>
      <c r="D20" s="106">
        <f t="shared" si="23"/>
        <v>903281820</v>
      </c>
      <c r="E20" s="106">
        <f t="shared" si="23"/>
        <v>882326860</v>
      </c>
      <c r="F20" s="106">
        <f t="shared" si="23"/>
        <v>789816570</v>
      </c>
      <c r="G20" s="106">
        <f t="shared" ref="G20:H20" si="24">+G21+G17</f>
        <v>619739474.32000017</v>
      </c>
      <c r="H20" s="106">
        <f t="shared" si="24"/>
        <v>82751609.079999998</v>
      </c>
    </row>
    <row r="21" spans="1:235" s="55" customFormat="1">
      <c r="A21" s="52" t="s">
        <v>235</v>
      </c>
      <c r="B21" s="56" t="s">
        <v>212</v>
      </c>
      <c r="C21" s="106">
        <f>C10+C11+C12+C13+C14+C16+C253+C15</f>
        <v>0</v>
      </c>
      <c r="D21" s="106">
        <f t="shared" ref="D21:F21" si="25">D10+D11+D12+D13+D14+D16+D253+D15</f>
        <v>902980820</v>
      </c>
      <c r="E21" s="106">
        <f t="shared" si="25"/>
        <v>882025860</v>
      </c>
      <c r="F21" s="106">
        <f t="shared" si="25"/>
        <v>789515570</v>
      </c>
      <c r="G21" s="106">
        <f t="shared" ref="G21:H21" si="26">G10+G11+G12+G13+G14+G16+G253+G15</f>
        <v>619503543.56000018</v>
      </c>
      <c r="H21" s="106">
        <f t="shared" si="26"/>
        <v>82751609.079999998</v>
      </c>
    </row>
    <row r="22" spans="1:235" s="55" customFormat="1" ht="16.5" customHeight="1">
      <c r="A22" s="57" t="s">
        <v>236</v>
      </c>
      <c r="B22" s="56" t="s">
        <v>237</v>
      </c>
      <c r="C22" s="106">
        <f>+C23+C78+C253</f>
        <v>0</v>
      </c>
      <c r="D22" s="106">
        <f t="shared" ref="D22:F22" si="27">+D23+D78+D253</f>
        <v>834477820</v>
      </c>
      <c r="E22" s="106">
        <f t="shared" si="27"/>
        <v>813522860</v>
      </c>
      <c r="F22" s="106">
        <f t="shared" si="27"/>
        <v>728132570</v>
      </c>
      <c r="G22" s="106">
        <f t="shared" ref="G22:H22" si="28">+G23+G78+G253</f>
        <v>580283790.32000017</v>
      </c>
      <c r="H22" s="106">
        <f t="shared" si="28"/>
        <v>78861609.079999998</v>
      </c>
    </row>
    <row r="23" spans="1:235" s="55" customFormat="1" ht="16.5" customHeight="1">
      <c r="A23" s="52" t="s">
        <v>238</v>
      </c>
      <c r="B23" s="56" t="s">
        <v>212</v>
      </c>
      <c r="C23" s="106">
        <f>+C24+C44+C72+C254+C75+C276</f>
        <v>0</v>
      </c>
      <c r="D23" s="106">
        <f t="shared" ref="D23:F23" si="29">+D24+D44+D72+D254+D75+D276</f>
        <v>834176820</v>
      </c>
      <c r="E23" s="106">
        <f t="shared" si="29"/>
        <v>813221860</v>
      </c>
      <c r="F23" s="106">
        <f t="shared" si="29"/>
        <v>727831570</v>
      </c>
      <c r="G23" s="106">
        <f t="shared" ref="G23:H23" si="30">+G24+G44+G72+G254+G75+G276</f>
        <v>583235436.60000014</v>
      </c>
      <c r="H23" s="106">
        <f t="shared" si="30"/>
        <v>79045557.099999994</v>
      </c>
    </row>
    <row r="24" spans="1:235" s="55" customFormat="1">
      <c r="A24" s="52" t="s">
        <v>239</v>
      </c>
      <c r="B24" s="56" t="s">
        <v>214</v>
      </c>
      <c r="C24" s="106">
        <f t="shared" ref="C24:F24" si="31">+C25+C37+C35</f>
        <v>0</v>
      </c>
      <c r="D24" s="106">
        <f t="shared" si="31"/>
        <v>5931000</v>
      </c>
      <c r="E24" s="106">
        <f t="shared" si="31"/>
        <v>5931000</v>
      </c>
      <c r="F24" s="106">
        <f t="shared" si="31"/>
        <v>4508790</v>
      </c>
      <c r="G24" s="106">
        <f t="shared" ref="G24:H24" si="32">+G25+G37+G35</f>
        <v>3555205</v>
      </c>
      <c r="H24" s="106">
        <f t="shared" si="32"/>
        <v>528625</v>
      </c>
    </row>
    <row r="25" spans="1:235" s="55" customFormat="1" ht="16.5" customHeight="1">
      <c r="A25" s="52" t="s">
        <v>240</v>
      </c>
      <c r="B25" s="56" t="s">
        <v>241</v>
      </c>
      <c r="C25" s="106">
        <f t="shared" ref="C25:F25" si="33">C26+C29+C30+C31+C33+C27+C28+C32</f>
        <v>0</v>
      </c>
      <c r="D25" s="106">
        <f t="shared" si="33"/>
        <v>5716450</v>
      </c>
      <c r="E25" s="106">
        <f t="shared" si="33"/>
        <v>5716450</v>
      </c>
      <c r="F25" s="106">
        <f t="shared" si="33"/>
        <v>4325500</v>
      </c>
      <c r="G25" s="106">
        <f t="shared" ref="G25:H25" si="34">G26+G29+G30+G31+G33+G27+G28+G32</f>
        <v>3392919</v>
      </c>
      <c r="H25" s="106">
        <f t="shared" si="34"/>
        <v>517039</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row>
    <row r="26" spans="1:235" s="55" customFormat="1" ht="16.5" customHeight="1">
      <c r="A26" s="58" t="s">
        <v>242</v>
      </c>
      <c r="B26" s="59" t="s">
        <v>243</v>
      </c>
      <c r="C26" s="107"/>
      <c r="D26" s="106">
        <v>4732450</v>
      </c>
      <c r="E26" s="106">
        <v>4732450</v>
      </c>
      <c r="F26" s="106">
        <v>3591020</v>
      </c>
      <c r="G26" s="107">
        <v>2829685</v>
      </c>
      <c r="H26" s="107">
        <v>430520</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row>
    <row r="27" spans="1:235" s="55" customFormat="1">
      <c r="A27" s="58" t="s">
        <v>244</v>
      </c>
      <c r="B27" s="59" t="s">
        <v>245</v>
      </c>
      <c r="C27" s="107"/>
      <c r="D27" s="106">
        <v>621000</v>
      </c>
      <c r="E27" s="106">
        <v>621000</v>
      </c>
      <c r="F27" s="106">
        <v>468120</v>
      </c>
      <c r="G27" s="107">
        <v>377423</v>
      </c>
      <c r="H27" s="107">
        <v>56424</v>
      </c>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row>
    <row r="28" spans="1:235" s="55" customFormat="1">
      <c r="A28" s="58" t="s">
        <v>246</v>
      </c>
      <c r="B28" s="59" t="s">
        <v>247</v>
      </c>
      <c r="C28" s="107"/>
      <c r="D28" s="106">
        <v>9000</v>
      </c>
      <c r="E28" s="106">
        <v>9000</v>
      </c>
      <c r="F28" s="106">
        <v>9000</v>
      </c>
      <c r="G28" s="107">
        <v>6104</v>
      </c>
      <c r="H28" s="107">
        <v>947</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row>
    <row r="29" spans="1:235" s="55" customFormat="1" ht="16.5" customHeight="1">
      <c r="A29" s="58" t="s">
        <v>248</v>
      </c>
      <c r="B29" s="62" t="s">
        <v>249</v>
      </c>
      <c r="C29" s="107"/>
      <c r="D29" s="106">
        <v>15000</v>
      </c>
      <c r="E29" s="106">
        <v>15000</v>
      </c>
      <c r="F29" s="106">
        <v>14290</v>
      </c>
      <c r="G29" s="107">
        <v>8584</v>
      </c>
      <c r="H29" s="107">
        <v>1184</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row>
    <row r="30" spans="1:235" s="55" customFormat="1" ht="16.5" customHeight="1">
      <c r="A30" s="58" t="s">
        <v>250</v>
      </c>
      <c r="B30" s="62" t="s">
        <v>251</v>
      </c>
      <c r="C30" s="107"/>
      <c r="D30" s="106">
        <v>1000</v>
      </c>
      <c r="E30" s="106">
        <v>1000</v>
      </c>
      <c r="F30" s="106">
        <v>800</v>
      </c>
      <c r="G30" s="107">
        <v>311</v>
      </c>
      <c r="H30" s="107">
        <v>311</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row>
    <row r="31" spans="1:235" ht="16.5" customHeight="1">
      <c r="A31" s="58" t="s">
        <v>252</v>
      </c>
      <c r="B31" s="62" t="s">
        <v>253</v>
      </c>
      <c r="C31" s="107"/>
      <c r="D31" s="106"/>
      <c r="E31" s="106"/>
      <c r="F31" s="106"/>
      <c r="G31" s="107"/>
      <c r="H31" s="107"/>
    </row>
    <row r="32" spans="1:235" ht="16.5" customHeight="1">
      <c r="A32" s="58" t="s">
        <v>254</v>
      </c>
      <c r="B32" s="62" t="s">
        <v>255</v>
      </c>
      <c r="C32" s="107"/>
      <c r="D32" s="106">
        <v>206000</v>
      </c>
      <c r="E32" s="106">
        <v>206000</v>
      </c>
      <c r="F32" s="106">
        <v>162540</v>
      </c>
      <c r="G32" s="107">
        <v>125131</v>
      </c>
      <c r="H32" s="107">
        <v>18775</v>
      </c>
    </row>
    <row r="33" spans="1:235" ht="16.5" customHeight="1">
      <c r="A33" s="58" t="s">
        <v>256</v>
      </c>
      <c r="B33" s="62" t="s">
        <v>257</v>
      </c>
      <c r="C33" s="107"/>
      <c r="D33" s="106">
        <v>132000</v>
      </c>
      <c r="E33" s="106">
        <v>132000</v>
      </c>
      <c r="F33" s="106">
        <v>79730</v>
      </c>
      <c r="G33" s="107">
        <v>45681</v>
      </c>
      <c r="H33" s="107">
        <v>8878</v>
      </c>
    </row>
    <row r="34" spans="1:235" ht="16.5" customHeight="1">
      <c r="A34" s="58"/>
      <c r="B34" s="62" t="s">
        <v>258</v>
      </c>
      <c r="C34" s="107"/>
      <c r="D34" s="54"/>
      <c r="E34" s="54"/>
      <c r="F34" s="54"/>
      <c r="G34" s="61"/>
      <c r="H34" s="61"/>
    </row>
    <row r="35" spans="1:235" ht="16.5" customHeight="1">
      <c r="A35" s="58" t="s">
        <v>259</v>
      </c>
      <c r="B35" s="56" t="s">
        <v>260</v>
      </c>
      <c r="C35" s="107">
        <f t="shared" ref="C35:F35" si="35">C36</f>
        <v>0</v>
      </c>
      <c r="D35" s="107">
        <f t="shared" si="35"/>
        <v>85550</v>
      </c>
      <c r="E35" s="107">
        <f t="shared" si="35"/>
        <v>85550</v>
      </c>
      <c r="F35" s="107">
        <f t="shared" si="35"/>
        <v>85550</v>
      </c>
      <c r="G35" s="107">
        <f t="shared" ref="G35:H35" si="36">G36</f>
        <v>85550</v>
      </c>
      <c r="H35" s="107">
        <f t="shared" si="36"/>
        <v>0</v>
      </c>
    </row>
    <row r="36" spans="1:235" ht="16.5" customHeight="1">
      <c r="A36" s="58" t="s">
        <v>261</v>
      </c>
      <c r="B36" s="62" t="s">
        <v>262</v>
      </c>
      <c r="C36" s="107"/>
      <c r="D36" s="106">
        <v>85550</v>
      </c>
      <c r="E36" s="106">
        <v>85550</v>
      </c>
      <c r="F36" s="106">
        <v>85550</v>
      </c>
      <c r="G36" s="85">
        <v>85550</v>
      </c>
      <c r="H36" s="85">
        <v>0</v>
      </c>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row>
    <row r="37" spans="1:235" ht="16.5" customHeight="1">
      <c r="A37" s="52" t="s">
        <v>263</v>
      </c>
      <c r="B37" s="56" t="s">
        <v>264</v>
      </c>
      <c r="C37" s="106">
        <f>+C38+C39+C40+C41+C42+C43</f>
        <v>0</v>
      </c>
      <c r="D37" s="106">
        <f t="shared" ref="D37:F37" si="37">+D38+D39+D40+D41+D42+D43</f>
        <v>129000</v>
      </c>
      <c r="E37" s="106">
        <f t="shared" si="37"/>
        <v>129000</v>
      </c>
      <c r="F37" s="106">
        <f t="shared" si="37"/>
        <v>97740</v>
      </c>
      <c r="G37" s="106">
        <f t="shared" ref="G37:H37" si="38">+G38+G39+G40+G41+G42+G43</f>
        <v>76736</v>
      </c>
      <c r="H37" s="106">
        <f t="shared" si="38"/>
        <v>11586</v>
      </c>
    </row>
    <row r="38" spans="1:235" ht="16.5" customHeight="1">
      <c r="A38" s="58" t="s">
        <v>265</v>
      </c>
      <c r="B38" s="62" t="s">
        <v>266</v>
      </c>
      <c r="C38" s="107"/>
      <c r="D38" s="54"/>
      <c r="E38" s="54"/>
      <c r="F38" s="54"/>
      <c r="G38" s="61"/>
      <c r="H38" s="61"/>
    </row>
    <row r="39" spans="1:235" ht="16.5" customHeight="1">
      <c r="A39" s="58" t="s">
        <v>267</v>
      </c>
      <c r="B39" s="62" t="s">
        <v>268</v>
      </c>
      <c r="C39" s="107"/>
      <c r="D39" s="54"/>
      <c r="E39" s="54"/>
      <c r="F39" s="54"/>
      <c r="G39" s="61"/>
      <c r="H39" s="61"/>
    </row>
    <row r="40" spans="1:235" s="55" customFormat="1" ht="16.5" customHeight="1">
      <c r="A40" s="58" t="s">
        <v>269</v>
      </c>
      <c r="B40" s="62" t="s">
        <v>270</v>
      </c>
      <c r="C40" s="107"/>
      <c r="D40" s="54"/>
      <c r="E40" s="54"/>
      <c r="F40" s="54"/>
      <c r="G40" s="61"/>
      <c r="H40" s="61"/>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row>
    <row r="41" spans="1:235" ht="16.5" customHeight="1">
      <c r="A41" s="58" t="s">
        <v>271</v>
      </c>
      <c r="B41" s="63" t="s">
        <v>272</v>
      </c>
      <c r="C41" s="107"/>
      <c r="D41" s="54"/>
      <c r="E41" s="54"/>
      <c r="F41" s="54"/>
      <c r="G41" s="61"/>
      <c r="H41" s="61"/>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row>
    <row r="42" spans="1:235" ht="16.5" customHeight="1">
      <c r="A42" s="58" t="s">
        <v>273</v>
      </c>
      <c r="B42" s="63" t="s">
        <v>40</v>
      </c>
      <c r="C42" s="107"/>
      <c r="D42" s="54"/>
      <c r="E42" s="54"/>
      <c r="F42" s="54"/>
      <c r="G42" s="61"/>
      <c r="H42" s="61"/>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row>
    <row r="43" spans="1:235" ht="16.5" customHeight="1">
      <c r="A43" s="58" t="s">
        <v>274</v>
      </c>
      <c r="B43" s="63" t="s">
        <v>275</v>
      </c>
      <c r="C43" s="107"/>
      <c r="D43" s="106">
        <v>129000</v>
      </c>
      <c r="E43" s="106">
        <v>129000</v>
      </c>
      <c r="F43" s="106">
        <v>97740</v>
      </c>
      <c r="G43" s="107">
        <v>76736</v>
      </c>
      <c r="H43" s="107">
        <v>11586</v>
      </c>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row>
    <row r="44" spans="1:235" ht="16.5" customHeight="1">
      <c r="A44" s="52" t="s">
        <v>276</v>
      </c>
      <c r="B44" s="56" t="s">
        <v>216</v>
      </c>
      <c r="C44" s="106">
        <f t="shared" ref="C44:F44" si="39">+C45+C59+C58+C61+C64+C66+C67+C69+C65+C68</f>
        <v>0</v>
      </c>
      <c r="D44" s="106">
        <f t="shared" si="39"/>
        <v>612125460</v>
      </c>
      <c r="E44" s="106">
        <f t="shared" si="39"/>
        <v>591170500</v>
      </c>
      <c r="F44" s="106">
        <f t="shared" si="39"/>
        <v>528036490</v>
      </c>
      <c r="G44" s="106">
        <f t="shared" ref="G44:H44" si="40">+G45+G59+G58+G61+G64+G66+G67+G69+G65+G68</f>
        <v>434001207.60000008</v>
      </c>
      <c r="H44" s="106">
        <f t="shared" si="40"/>
        <v>57876049.099999994</v>
      </c>
    </row>
    <row r="45" spans="1:235" ht="16.5" customHeight="1">
      <c r="A45" s="52" t="s">
        <v>277</v>
      </c>
      <c r="B45" s="56" t="s">
        <v>278</v>
      </c>
      <c r="C45" s="106">
        <f t="shared" ref="C45:F45" si="41">+C46+C47+C48+C49+C50+C51+C52+C53+C55</f>
        <v>0</v>
      </c>
      <c r="D45" s="106">
        <f t="shared" si="41"/>
        <v>612047370</v>
      </c>
      <c r="E45" s="106">
        <f t="shared" si="41"/>
        <v>591092410</v>
      </c>
      <c r="F45" s="106">
        <f t="shared" si="41"/>
        <v>527967650</v>
      </c>
      <c r="G45" s="106">
        <f t="shared" ref="G45:H45" si="42">+G46+G47+G48+G49+G50+G51+G52+G53+G55</f>
        <v>433960107.18000007</v>
      </c>
      <c r="H45" s="106">
        <f t="shared" si="42"/>
        <v>57873230.989999995</v>
      </c>
    </row>
    <row r="46" spans="1:235" s="55" customFormat="1" ht="16.5" customHeight="1">
      <c r="A46" s="58" t="s">
        <v>279</v>
      </c>
      <c r="B46" s="62" t="s">
        <v>280</v>
      </c>
      <c r="C46" s="107"/>
      <c r="D46" s="106">
        <v>47000</v>
      </c>
      <c r="E46" s="106">
        <v>47000</v>
      </c>
      <c r="F46" s="106">
        <v>36500</v>
      </c>
      <c r="G46" s="107">
        <v>29025.52</v>
      </c>
      <c r="H46" s="107">
        <v>4025.52</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row>
    <row r="47" spans="1:235" s="55" customFormat="1" ht="16.5" customHeight="1">
      <c r="A47" s="58" t="s">
        <v>281</v>
      </c>
      <c r="B47" s="62" t="s">
        <v>282</v>
      </c>
      <c r="C47" s="107"/>
      <c r="D47" s="106"/>
      <c r="E47" s="106"/>
      <c r="F47" s="106"/>
      <c r="G47" s="107"/>
      <c r="H47" s="107"/>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row>
    <row r="48" spans="1:235" ht="16.5" customHeight="1">
      <c r="A48" s="58" t="s">
        <v>283</v>
      </c>
      <c r="B48" s="62" t="s">
        <v>284</v>
      </c>
      <c r="C48" s="107"/>
      <c r="D48" s="106">
        <v>120000</v>
      </c>
      <c r="E48" s="106">
        <v>120000</v>
      </c>
      <c r="F48" s="106">
        <v>77290</v>
      </c>
      <c r="G48" s="107">
        <v>58620.43</v>
      </c>
      <c r="H48" s="107">
        <v>2530.98</v>
      </c>
    </row>
    <row r="49" spans="1:235" ht="16.5" customHeight="1">
      <c r="A49" s="58" t="s">
        <v>285</v>
      </c>
      <c r="B49" s="62" t="s">
        <v>286</v>
      </c>
      <c r="C49" s="107"/>
      <c r="D49" s="106">
        <v>18000</v>
      </c>
      <c r="E49" s="106">
        <v>18000</v>
      </c>
      <c r="F49" s="106">
        <v>14450</v>
      </c>
      <c r="G49" s="107">
        <v>11508.88</v>
      </c>
      <c r="H49" s="107">
        <v>2308.88</v>
      </c>
    </row>
    <row r="50" spans="1:235" ht="16.5" customHeight="1">
      <c r="A50" s="58" t="s">
        <v>287</v>
      </c>
      <c r="B50" s="62" t="s">
        <v>288</v>
      </c>
      <c r="C50" s="107"/>
      <c r="D50" s="106">
        <v>16000</v>
      </c>
      <c r="E50" s="106">
        <v>16000</v>
      </c>
      <c r="F50" s="106">
        <v>11000</v>
      </c>
      <c r="G50" s="107">
        <v>11000</v>
      </c>
      <c r="H50" s="107">
        <v>3000</v>
      </c>
    </row>
    <row r="51" spans="1:235" ht="16.5" customHeight="1">
      <c r="A51" s="58" t="s">
        <v>289</v>
      </c>
      <c r="B51" s="62" t="s">
        <v>290</v>
      </c>
      <c r="C51" s="107"/>
      <c r="D51" s="106"/>
      <c r="E51" s="106"/>
      <c r="F51" s="106"/>
      <c r="G51" s="107"/>
      <c r="H51" s="107"/>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row>
    <row r="52" spans="1:235" ht="16.5" customHeight="1">
      <c r="A52" s="58" t="s">
        <v>291</v>
      </c>
      <c r="B52" s="62" t="s">
        <v>292</v>
      </c>
      <c r="C52" s="107"/>
      <c r="D52" s="106">
        <v>81000</v>
      </c>
      <c r="E52" s="106">
        <v>81000</v>
      </c>
      <c r="F52" s="106">
        <v>65610</v>
      </c>
      <c r="G52" s="107">
        <v>52454.99</v>
      </c>
      <c r="H52" s="107">
        <v>6867.3</v>
      </c>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row>
    <row r="53" spans="1:235" ht="16.5" customHeight="1">
      <c r="A53" s="52" t="s">
        <v>293</v>
      </c>
      <c r="B53" s="56" t="s">
        <v>294</v>
      </c>
      <c r="C53" s="108">
        <f t="shared" ref="C53:F53" si="43">+C54+C89</f>
        <v>0</v>
      </c>
      <c r="D53" s="108">
        <f t="shared" si="43"/>
        <v>611482020</v>
      </c>
      <c r="E53" s="108">
        <f t="shared" si="43"/>
        <v>590527060</v>
      </c>
      <c r="F53" s="108">
        <f t="shared" si="43"/>
        <v>527541740</v>
      </c>
      <c r="G53" s="108">
        <f t="shared" ref="G53:H53" si="44">+G54+G89</f>
        <v>433616510.45000005</v>
      </c>
      <c r="H53" s="108">
        <f t="shared" si="44"/>
        <v>57828264.099999994</v>
      </c>
    </row>
    <row r="54" spans="1:235" ht="16.5" customHeight="1">
      <c r="A54" s="65" t="s">
        <v>295</v>
      </c>
      <c r="B54" s="66" t="s">
        <v>296</v>
      </c>
      <c r="C54" s="109"/>
      <c r="D54" s="106">
        <v>7000</v>
      </c>
      <c r="E54" s="106">
        <v>7000</v>
      </c>
      <c r="F54" s="106">
        <v>7000</v>
      </c>
      <c r="G54" s="85">
        <v>5632.85</v>
      </c>
      <c r="H54" s="85">
        <v>215</v>
      </c>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row>
    <row r="55" spans="1:235" s="55" customFormat="1" ht="16.5" customHeight="1">
      <c r="A55" s="58" t="s">
        <v>297</v>
      </c>
      <c r="B55" s="62" t="s">
        <v>298</v>
      </c>
      <c r="C55" s="107"/>
      <c r="D55" s="106">
        <v>283350</v>
      </c>
      <c r="E55" s="106">
        <v>283350</v>
      </c>
      <c r="F55" s="106">
        <v>221060</v>
      </c>
      <c r="G55" s="107">
        <v>180986.91</v>
      </c>
      <c r="H55" s="107">
        <v>26234.21</v>
      </c>
    </row>
    <row r="56" spans="1:235" s="64" customFormat="1" ht="16.5" customHeight="1">
      <c r="A56" s="58"/>
      <c r="B56" s="62" t="s">
        <v>299</v>
      </c>
      <c r="C56" s="107"/>
      <c r="D56" s="106"/>
      <c r="E56" s="106"/>
      <c r="F56" s="106"/>
      <c r="G56" s="107"/>
      <c r="H56" s="107"/>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row>
    <row r="57" spans="1:235" ht="16.5" customHeight="1">
      <c r="A57" s="58"/>
      <c r="B57" s="62" t="s">
        <v>300</v>
      </c>
      <c r="C57" s="107"/>
      <c r="D57" s="106">
        <v>92000</v>
      </c>
      <c r="E57" s="106">
        <v>92000</v>
      </c>
      <c r="F57" s="106">
        <v>62160</v>
      </c>
      <c r="G57" s="106">
        <v>47412.85</v>
      </c>
      <c r="H57" s="123">
        <v>7360.15</v>
      </c>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row>
    <row r="58" spans="1:235" s="55" customFormat="1" ht="16.5" customHeight="1">
      <c r="A58" s="52" t="s">
        <v>301</v>
      </c>
      <c r="B58" s="62" t="s">
        <v>302</v>
      </c>
      <c r="C58" s="107"/>
      <c r="D58" s="106">
        <v>4540</v>
      </c>
      <c r="E58" s="106">
        <v>4540</v>
      </c>
      <c r="F58" s="106">
        <v>4540</v>
      </c>
      <c r="G58" s="106">
        <v>4535.24</v>
      </c>
      <c r="H58" s="106">
        <v>0</v>
      </c>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row>
    <row r="59" spans="1:235" s="55" customFormat="1" ht="16.5" customHeight="1">
      <c r="A59" s="52" t="s">
        <v>303</v>
      </c>
      <c r="B59" s="56" t="s">
        <v>304</v>
      </c>
      <c r="C59" s="110">
        <f t="shared" ref="C59:F59" si="45">+C60</f>
        <v>0</v>
      </c>
      <c r="D59" s="110">
        <f t="shared" si="45"/>
        <v>57000</v>
      </c>
      <c r="E59" s="110">
        <f t="shared" si="45"/>
        <v>57000</v>
      </c>
      <c r="F59" s="110">
        <f t="shared" si="45"/>
        <v>55400</v>
      </c>
      <c r="G59" s="110">
        <f t="shared" ref="G59:H59" si="46">+G60</f>
        <v>29725.07</v>
      </c>
      <c r="H59" s="110">
        <f t="shared" si="46"/>
        <v>65</v>
      </c>
    </row>
    <row r="60" spans="1:235" s="55" customFormat="1" ht="16.5" customHeight="1">
      <c r="A60" s="58" t="s">
        <v>305</v>
      </c>
      <c r="B60" s="62" t="s">
        <v>306</v>
      </c>
      <c r="C60" s="107"/>
      <c r="D60" s="106">
        <v>57000</v>
      </c>
      <c r="E60" s="106">
        <v>57000</v>
      </c>
      <c r="F60" s="106">
        <v>55400</v>
      </c>
      <c r="G60" s="85">
        <v>29725.07</v>
      </c>
      <c r="H60" s="85">
        <v>65</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row>
    <row r="61" spans="1:235" s="55" customFormat="1" ht="16.5" customHeight="1">
      <c r="A61" s="52" t="s">
        <v>307</v>
      </c>
      <c r="B61" s="56" t="s">
        <v>308</v>
      </c>
      <c r="C61" s="106">
        <f t="shared" ref="C61:F61" si="47">+C62+C63</f>
        <v>0</v>
      </c>
      <c r="D61" s="106">
        <f t="shared" si="47"/>
        <v>1000</v>
      </c>
      <c r="E61" s="106">
        <f t="shared" si="47"/>
        <v>1000</v>
      </c>
      <c r="F61" s="106">
        <f t="shared" si="47"/>
        <v>1000</v>
      </c>
      <c r="G61" s="106">
        <f t="shared" ref="G61:H61" si="48">+G62+G63</f>
        <v>0</v>
      </c>
      <c r="H61" s="106">
        <f t="shared" si="48"/>
        <v>0</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row>
    <row r="62" spans="1:235" ht="16.5" customHeight="1">
      <c r="A62" s="52" t="s">
        <v>309</v>
      </c>
      <c r="B62" s="62" t="s">
        <v>310</v>
      </c>
      <c r="C62" s="107"/>
      <c r="D62" s="106">
        <v>1000</v>
      </c>
      <c r="E62" s="106">
        <v>1000</v>
      </c>
      <c r="F62" s="106">
        <v>1000</v>
      </c>
      <c r="G62" s="106">
        <v>0</v>
      </c>
      <c r="H62" s="106">
        <v>0</v>
      </c>
    </row>
    <row r="63" spans="1:235" s="55" customFormat="1" ht="16.5" customHeight="1">
      <c r="A63" s="52" t="s">
        <v>311</v>
      </c>
      <c r="B63" s="62" t="s">
        <v>312</v>
      </c>
      <c r="C63" s="107"/>
      <c r="D63" s="106"/>
      <c r="E63" s="106"/>
      <c r="F63" s="106"/>
      <c r="G63" s="85"/>
      <c r="H63" s="85"/>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row>
    <row r="64" spans="1:235" ht="16.5" customHeight="1">
      <c r="A64" s="58" t="s">
        <v>313</v>
      </c>
      <c r="B64" s="62" t="s">
        <v>314</v>
      </c>
      <c r="C64" s="107"/>
      <c r="D64" s="106">
        <v>1000</v>
      </c>
      <c r="E64" s="106">
        <v>1000</v>
      </c>
      <c r="F64" s="106">
        <v>0</v>
      </c>
      <c r="G64" s="85">
        <v>0</v>
      </c>
      <c r="H64" s="85">
        <v>0</v>
      </c>
    </row>
    <row r="65" spans="1:235" ht="16.5" customHeight="1">
      <c r="A65" s="58" t="s">
        <v>315</v>
      </c>
      <c r="B65" s="59" t="s">
        <v>316</v>
      </c>
      <c r="C65" s="107"/>
      <c r="D65" s="106"/>
      <c r="E65" s="106"/>
      <c r="F65" s="106"/>
      <c r="G65" s="85"/>
      <c r="H65" s="85"/>
    </row>
    <row r="66" spans="1:235" ht="16.5" customHeight="1">
      <c r="A66" s="58" t="s">
        <v>317</v>
      </c>
      <c r="B66" s="62" t="s">
        <v>318</v>
      </c>
      <c r="C66" s="107"/>
      <c r="D66" s="106"/>
      <c r="E66" s="106"/>
      <c r="F66" s="106"/>
      <c r="G66" s="85"/>
      <c r="H66" s="8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row>
    <row r="67" spans="1:235" ht="16.5" customHeight="1">
      <c r="A67" s="58" t="s">
        <v>319</v>
      </c>
      <c r="B67" s="62" t="s">
        <v>320</v>
      </c>
      <c r="C67" s="107"/>
      <c r="D67" s="106">
        <v>6000</v>
      </c>
      <c r="E67" s="106">
        <v>6000</v>
      </c>
      <c r="F67" s="106">
        <v>4680</v>
      </c>
      <c r="G67" s="107">
        <v>3640</v>
      </c>
      <c r="H67" s="107">
        <v>520</v>
      </c>
    </row>
    <row r="68" spans="1:235" ht="30">
      <c r="A68" s="58" t="s">
        <v>321</v>
      </c>
      <c r="B68" s="62" t="s">
        <v>322</v>
      </c>
      <c r="C68" s="107"/>
      <c r="D68" s="54"/>
      <c r="E68" s="54"/>
      <c r="F68" s="54"/>
      <c r="G68" s="61"/>
      <c r="H68" s="61"/>
    </row>
    <row r="69" spans="1:235" ht="16.5" customHeight="1">
      <c r="A69" s="52" t="s">
        <v>323</v>
      </c>
      <c r="B69" s="56" t="s">
        <v>324</v>
      </c>
      <c r="C69" s="110">
        <f t="shared" ref="C69:H69" si="49">+C70+C71</f>
        <v>0</v>
      </c>
      <c r="D69" s="110">
        <f t="shared" si="49"/>
        <v>8550</v>
      </c>
      <c r="E69" s="110">
        <f t="shared" si="49"/>
        <v>8550</v>
      </c>
      <c r="F69" s="110">
        <f t="shared" si="49"/>
        <v>3220</v>
      </c>
      <c r="G69" s="110">
        <f t="shared" si="49"/>
        <v>3200.11</v>
      </c>
      <c r="H69" s="110">
        <f t="shared" si="49"/>
        <v>2233.1099999999997</v>
      </c>
    </row>
    <row r="70" spans="1:235" ht="16.5" customHeight="1">
      <c r="A70" s="58" t="s">
        <v>325</v>
      </c>
      <c r="B70" s="62" t="s">
        <v>326</v>
      </c>
      <c r="C70" s="107"/>
      <c r="D70" s="54">
        <v>550</v>
      </c>
      <c r="E70" s="54">
        <v>550</v>
      </c>
      <c r="F70" s="54">
        <v>550</v>
      </c>
      <c r="G70" s="61">
        <v>550</v>
      </c>
      <c r="H70" s="61">
        <v>550</v>
      </c>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row>
    <row r="71" spans="1:235" s="55" customFormat="1" ht="16.5" customHeight="1">
      <c r="A71" s="58" t="s">
        <v>327</v>
      </c>
      <c r="B71" s="62" t="s">
        <v>328</v>
      </c>
      <c r="C71" s="107"/>
      <c r="D71" s="106">
        <v>8000</v>
      </c>
      <c r="E71" s="106">
        <v>8000</v>
      </c>
      <c r="F71" s="106">
        <v>2670</v>
      </c>
      <c r="G71" s="124">
        <v>2650.11</v>
      </c>
      <c r="H71" s="124">
        <v>1683.11</v>
      </c>
    </row>
    <row r="72" spans="1:235" ht="16.5" customHeight="1">
      <c r="A72" s="52" t="s">
        <v>329</v>
      </c>
      <c r="B72" s="56" t="s">
        <v>218</v>
      </c>
      <c r="C72" s="106">
        <f>+C73</f>
        <v>0</v>
      </c>
      <c r="D72" s="106">
        <f t="shared" ref="D72:F73" si="50">+D73</f>
        <v>0</v>
      </c>
      <c r="E72" s="106">
        <f t="shared" si="50"/>
        <v>0</v>
      </c>
      <c r="F72" s="106">
        <f t="shared" si="50"/>
        <v>0</v>
      </c>
      <c r="G72" s="106">
        <f t="shared" ref="G72:H73" si="51">+G73</f>
        <v>0</v>
      </c>
      <c r="H72" s="106">
        <f t="shared" si="51"/>
        <v>0</v>
      </c>
    </row>
    <row r="73" spans="1:235" ht="16.5" customHeight="1">
      <c r="A73" s="69" t="s">
        <v>330</v>
      </c>
      <c r="B73" s="56" t="s">
        <v>331</v>
      </c>
      <c r="C73" s="106">
        <f>+C74</f>
        <v>0</v>
      </c>
      <c r="D73" s="106">
        <f t="shared" si="50"/>
        <v>0</v>
      </c>
      <c r="E73" s="106">
        <f t="shared" si="50"/>
        <v>0</v>
      </c>
      <c r="F73" s="106">
        <f t="shared" si="50"/>
        <v>0</v>
      </c>
      <c r="G73" s="106">
        <f t="shared" si="51"/>
        <v>0</v>
      </c>
      <c r="H73" s="106">
        <f t="shared" si="51"/>
        <v>0</v>
      </c>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row>
    <row r="74" spans="1:235" s="55" customFormat="1" ht="16.5" customHeight="1">
      <c r="A74" s="69" t="s">
        <v>332</v>
      </c>
      <c r="B74" s="62" t="s">
        <v>333</v>
      </c>
      <c r="C74" s="107"/>
      <c r="D74" s="54"/>
      <c r="E74" s="54"/>
      <c r="F74" s="54"/>
      <c r="G74" s="61"/>
      <c r="H74" s="61"/>
    </row>
    <row r="75" spans="1:235" s="55" customFormat="1" ht="16.5" customHeight="1">
      <c r="A75" s="69" t="s">
        <v>334</v>
      </c>
      <c r="B75" s="70" t="s">
        <v>226</v>
      </c>
      <c r="C75" s="107">
        <f t="shared" ref="C75:E75" si="52">C76+C77</f>
        <v>0</v>
      </c>
      <c r="D75" s="107">
        <f t="shared" si="52"/>
        <v>32000</v>
      </c>
      <c r="E75" s="107">
        <f t="shared" si="52"/>
        <v>32000</v>
      </c>
      <c r="F75" s="107">
        <v>10000</v>
      </c>
      <c r="G75" s="107">
        <f t="shared" ref="G75:H75" si="53">G76+G77</f>
        <v>5118</v>
      </c>
      <c r="H75" s="107">
        <f t="shared" si="53"/>
        <v>0</v>
      </c>
    </row>
    <row r="76" spans="1:235" s="55" customFormat="1" ht="16.5" customHeight="1">
      <c r="A76" s="69" t="s">
        <v>335</v>
      </c>
      <c r="B76" s="71" t="s">
        <v>336</v>
      </c>
      <c r="C76" s="107"/>
      <c r="D76" s="54"/>
      <c r="E76" s="54"/>
      <c r="F76" s="54"/>
      <c r="G76" s="61"/>
      <c r="H76" s="61"/>
    </row>
    <row r="77" spans="1:235" ht="16.5" customHeight="1">
      <c r="A77" s="69" t="s">
        <v>337</v>
      </c>
      <c r="B77" s="71" t="s">
        <v>338</v>
      </c>
      <c r="C77" s="107"/>
      <c r="D77" s="106">
        <v>32000</v>
      </c>
      <c r="E77" s="106">
        <v>32000</v>
      </c>
      <c r="F77" s="106">
        <v>6500</v>
      </c>
      <c r="G77" s="85">
        <v>5118</v>
      </c>
      <c r="H77" s="85">
        <v>0</v>
      </c>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row>
    <row r="78" spans="1:235" s="55" customFormat="1" ht="16.5" customHeight="1">
      <c r="A78" s="52" t="s">
        <v>339</v>
      </c>
      <c r="B78" s="56" t="s">
        <v>228</v>
      </c>
      <c r="C78" s="106">
        <f t="shared" ref="C78:F78" si="54">+C79</f>
        <v>0</v>
      </c>
      <c r="D78" s="106">
        <f t="shared" si="54"/>
        <v>301000</v>
      </c>
      <c r="E78" s="106">
        <f t="shared" si="54"/>
        <v>301000</v>
      </c>
      <c r="F78" s="106">
        <f t="shared" si="54"/>
        <v>301000</v>
      </c>
      <c r="G78" s="106">
        <f t="shared" ref="G78:H78" si="55">+G79</f>
        <v>235930.76</v>
      </c>
      <c r="H78" s="106">
        <f t="shared" si="55"/>
        <v>0</v>
      </c>
    </row>
    <row r="79" spans="1:235" s="55" customFormat="1" ht="16.5" customHeight="1">
      <c r="A79" s="52" t="s">
        <v>340</v>
      </c>
      <c r="B79" s="56" t="s">
        <v>230</v>
      </c>
      <c r="C79" s="106">
        <f t="shared" ref="C79:F79" si="56">+C80+C85</f>
        <v>0</v>
      </c>
      <c r="D79" s="106">
        <f t="shared" si="56"/>
        <v>301000</v>
      </c>
      <c r="E79" s="106">
        <f t="shared" si="56"/>
        <v>301000</v>
      </c>
      <c r="F79" s="106">
        <f t="shared" si="56"/>
        <v>301000</v>
      </c>
      <c r="G79" s="106">
        <f t="shared" ref="G79:H79" si="57">+G80+G85</f>
        <v>235930.76</v>
      </c>
      <c r="H79" s="106">
        <f t="shared" si="57"/>
        <v>0</v>
      </c>
    </row>
    <row r="80" spans="1:235" s="55" customFormat="1" ht="16.5" customHeight="1">
      <c r="A80" s="52" t="s">
        <v>341</v>
      </c>
      <c r="B80" s="56" t="s">
        <v>342</v>
      </c>
      <c r="C80" s="106">
        <f t="shared" ref="C80:F80" si="58">+C82+C84+C83+C81</f>
        <v>0</v>
      </c>
      <c r="D80" s="106">
        <f t="shared" si="58"/>
        <v>301000</v>
      </c>
      <c r="E80" s="106">
        <f t="shared" si="58"/>
        <v>301000</v>
      </c>
      <c r="F80" s="106">
        <f t="shared" si="58"/>
        <v>301000</v>
      </c>
      <c r="G80" s="106">
        <f t="shared" ref="G80:H80" si="59">+G82+G84+G83+G81</f>
        <v>235930.76</v>
      </c>
      <c r="H80" s="106">
        <f t="shared" si="59"/>
        <v>0</v>
      </c>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row>
    <row r="81" spans="1:235" s="55" customFormat="1" ht="16.5" customHeight="1">
      <c r="A81" s="52" t="s">
        <v>343</v>
      </c>
      <c r="B81" s="59" t="s">
        <v>344</v>
      </c>
      <c r="C81" s="106"/>
      <c r="D81" s="54"/>
      <c r="E81" s="54"/>
      <c r="F81" s="54"/>
      <c r="G81" s="61"/>
      <c r="H81" s="61"/>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row>
    <row r="82" spans="1:235" s="55" customFormat="1" ht="16.5" customHeight="1">
      <c r="A82" s="58" t="s">
        <v>345</v>
      </c>
      <c r="B82" s="62" t="s">
        <v>346</v>
      </c>
      <c r="C82" s="107"/>
      <c r="D82" s="106">
        <v>236000</v>
      </c>
      <c r="E82" s="106">
        <v>236000</v>
      </c>
      <c r="F82" s="106">
        <v>236000</v>
      </c>
      <c r="G82" s="85">
        <v>235930.76</v>
      </c>
      <c r="H82" s="85">
        <v>0</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row>
    <row r="83" spans="1:235" s="55" customFormat="1" ht="16.5" customHeight="1">
      <c r="A83" s="58" t="s">
        <v>347</v>
      </c>
      <c r="B83" s="59" t="s">
        <v>348</v>
      </c>
      <c r="C83" s="107"/>
      <c r="D83" s="54">
        <v>65000</v>
      </c>
      <c r="E83" s="54">
        <v>65000</v>
      </c>
      <c r="F83" s="54">
        <v>65000</v>
      </c>
      <c r="G83" s="61">
        <v>0</v>
      </c>
      <c r="H83" s="61">
        <v>0</v>
      </c>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row>
    <row r="84" spans="1:235" ht="16.5" customHeight="1">
      <c r="A84" s="58" t="s">
        <v>349</v>
      </c>
      <c r="B84" s="62" t="s">
        <v>350</v>
      </c>
      <c r="C84" s="107"/>
      <c r="D84" s="54"/>
      <c r="E84" s="54"/>
      <c r="F84" s="54"/>
      <c r="G84" s="61"/>
      <c r="H84" s="61"/>
    </row>
    <row r="85" spans="1:235" ht="16.5" customHeight="1">
      <c r="A85" s="72" t="s">
        <v>351</v>
      </c>
      <c r="B85" s="59" t="s">
        <v>352</v>
      </c>
      <c r="C85" s="107"/>
      <c r="D85" s="54"/>
      <c r="E85" s="54"/>
      <c r="F85" s="54"/>
      <c r="G85" s="61"/>
      <c r="H85" s="61"/>
    </row>
    <row r="86" spans="1:235" ht="16.5" customHeight="1">
      <c r="A86" s="58" t="s">
        <v>238</v>
      </c>
      <c r="B86" s="62" t="s">
        <v>353</v>
      </c>
      <c r="C86" s="107"/>
      <c r="D86" s="54"/>
      <c r="E86" s="54"/>
      <c r="F86" s="54"/>
      <c r="G86" s="61"/>
      <c r="H86" s="61"/>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row>
    <row r="87" spans="1:235" ht="16.5" customHeight="1">
      <c r="A87" s="58" t="s">
        <v>354</v>
      </c>
      <c r="B87" s="62" t="s">
        <v>355</v>
      </c>
      <c r="C87" s="106">
        <f>C44-C89+C10+C12+C13+C15+C16+C17-C86</f>
        <v>0</v>
      </c>
      <c r="D87" s="106">
        <f t="shared" ref="D87:F87" si="60">D44-D89+D10+D12+D13+D15+D16+D17-D86</f>
        <v>223002800</v>
      </c>
      <c r="E87" s="106">
        <f t="shared" si="60"/>
        <v>223002800</v>
      </c>
      <c r="F87" s="106">
        <f t="shared" si="60"/>
        <v>200597830</v>
      </c>
      <c r="G87" s="106">
        <f t="shared" ref="G87:H87" si="61">G44-G89+G10+G12+G13+G15+G16+G17-G86</f>
        <v>149860489.76000005</v>
      </c>
      <c r="H87" s="106">
        <f t="shared" si="61"/>
        <v>21217508</v>
      </c>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row>
    <row r="88" spans="1:235" ht="16.5" customHeight="1">
      <c r="A88" s="58"/>
      <c r="B88" s="62" t="s">
        <v>356</v>
      </c>
      <c r="C88" s="106"/>
      <c r="D88" s="54"/>
      <c r="E88" s="54"/>
      <c r="F88" s="54"/>
      <c r="G88" s="106">
        <v>-84064.51</v>
      </c>
      <c r="H88" s="106">
        <v>-119</v>
      </c>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row>
    <row r="89" spans="1:235" ht="16.5" customHeight="1">
      <c r="A89" s="58" t="s">
        <v>357</v>
      </c>
      <c r="B89" s="56" t="s">
        <v>358</v>
      </c>
      <c r="C89" s="108">
        <f>+C90+C181+C220+C224+C249+C251</f>
        <v>0</v>
      </c>
      <c r="D89" s="108">
        <f t="shared" ref="D89:F89" si="62">+D90+D181+D220+D224+D249+D251</f>
        <v>611475020</v>
      </c>
      <c r="E89" s="108">
        <f t="shared" si="62"/>
        <v>590520060</v>
      </c>
      <c r="F89" s="108">
        <f t="shared" si="62"/>
        <v>527534740</v>
      </c>
      <c r="G89" s="108">
        <f t="shared" ref="G89:H89" si="63">+G90+G181+G220+G224+G249+G251</f>
        <v>433610877.60000002</v>
      </c>
      <c r="H89" s="108">
        <f t="shared" si="63"/>
        <v>57828049.099999994</v>
      </c>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row>
    <row r="90" spans="1:235" s="64" customFormat="1" ht="16.5" customHeight="1">
      <c r="A90" s="52" t="s">
        <v>359</v>
      </c>
      <c r="B90" s="56" t="s">
        <v>360</v>
      </c>
      <c r="C90" s="106">
        <f>+C91+C107+C143+C173+C177</f>
        <v>0</v>
      </c>
      <c r="D90" s="106">
        <f t="shared" ref="D90:F90" si="64">+D91+D107+D143+D173+D177</f>
        <v>214555810</v>
      </c>
      <c r="E90" s="106">
        <f t="shared" si="64"/>
        <v>225674720</v>
      </c>
      <c r="F90" s="106">
        <f t="shared" si="64"/>
        <v>220063200</v>
      </c>
      <c r="G90" s="106">
        <f t="shared" ref="G90:H90" si="65">+G91+G107+G143+G173+G177</f>
        <v>203951404.06000003</v>
      </c>
      <c r="H90" s="106">
        <f t="shared" si="65"/>
        <v>28405179.199999999</v>
      </c>
    </row>
    <row r="91" spans="1:235" s="64" customFormat="1" ht="16.5" customHeight="1">
      <c r="A91" s="58" t="s">
        <v>361</v>
      </c>
      <c r="B91" s="56" t="s">
        <v>362</v>
      </c>
      <c r="C91" s="106">
        <f t="shared" ref="C91:F91" si="66">+C92+C104+C105+C95+C98+C93+C94</f>
        <v>0</v>
      </c>
      <c r="D91" s="106">
        <f t="shared" si="66"/>
        <v>109143910</v>
      </c>
      <c r="E91" s="106">
        <f t="shared" si="66"/>
        <v>114493280</v>
      </c>
      <c r="F91" s="106">
        <f t="shared" si="66"/>
        <v>110304430</v>
      </c>
      <c r="G91" s="106">
        <f t="shared" ref="G91:H91" si="67">+G92+G104+G105+G95+G98+G93+G94</f>
        <v>98978620.409999996</v>
      </c>
      <c r="H91" s="106">
        <f t="shared" si="67"/>
        <v>13884945.93</v>
      </c>
    </row>
    <row r="92" spans="1:235" s="64" customFormat="1" ht="16.5" customHeight="1">
      <c r="A92" s="58"/>
      <c r="B92" s="59" t="s">
        <v>363</v>
      </c>
      <c r="C92" s="107"/>
      <c r="D92" s="106">
        <v>79816000</v>
      </c>
      <c r="E92" s="106">
        <v>79253000</v>
      </c>
      <c r="F92" s="106">
        <v>75497930</v>
      </c>
      <c r="G92" s="125">
        <v>67626070</v>
      </c>
      <c r="H92" s="107">
        <v>12329070</v>
      </c>
    </row>
    <row r="93" spans="1:235" s="64" customFormat="1" ht="45">
      <c r="A93" s="58"/>
      <c r="B93" s="59" t="s">
        <v>364</v>
      </c>
      <c r="C93" s="107"/>
      <c r="D93" s="106">
        <v>1860</v>
      </c>
      <c r="E93" s="106">
        <v>1860</v>
      </c>
      <c r="F93" s="106">
        <v>1860</v>
      </c>
      <c r="G93" s="107">
        <v>1427.25</v>
      </c>
      <c r="H93" s="107">
        <v>340.19</v>
      </c>
    </row>
    <row r="94" spans="1:235" s="64" customFormat="1" ht="60">
      <c r="A94" s="58"/>
      <c r="B94" s="59" t="s">
        <v>365</v>
      </c>
      <c r="C94" s="107"/>
      <c r="D94" s="106">
        <v>6110</v>
      </c>
      <c r="E94" s="106">
        <v>6110</v>
      </c>
      <c r="F94" s="106">
        <v>6110</v>
      </c>
      <c r="G94" s="107">
        <v>5400</v>
      </c>
      <c r="H94" s="107">
        <v>870</v>
      </c>
    </row>
    <row r="95" spans="1:235" s="64" customFormat="1" ht="16.5" customHeight="1">
      <c r="A95" s="58"/>
      <c r="B95" s="59" t="s">
        <v>366</v>
      </c>
      <c r="C95" s="107">
        <f t="shared" ref="C95:F95" si="68">C96+C97</f>
        <v>0</v>
      </c>
      <c r="D95" s="107">
        <f t="shared" si="68"/>
        <v>15401240</v>
      </c>
      <c r="E95" s="107">
        <f t="shared" si="68"/>
        <v>20803000</v>
      </c>
      <c r="F95" s="107">
        <f t="shared" si="68"/>
        <v>20803000</v>
      </c>
      <c r="G95" s="107">
        <f t="shared" ref="G95:H95" si="69">G96+G97</f>
        <v>18327547.420000002</v>
      </c>
      <c r="H95" s="107">
        <f t="shared" si="69"/>
        <v>0</v>
      </c>
    </row>
    <row r="96" spans="1:235" s="64" customFormat="1" ht="16.5" customHeight="1">
      <c r="A96" s="58"/>
      <c r="B96" s="59" t="s">
        <v>367</v>
      </c>
      <c r="C96" s="107"/>
      <c r="D96" s="106">
        <v>15401240</v>
      </c>
      <c r="E96" s="106">
        <v>20803000</v>
      </c>
      <c r="F96" s="106">
        <v>20803000</v>
      </c>
      <c r="G96" s="107">
        <v>18327547.420000002</v>
      </c>
      <c r="H96" s="107">
        <v>0</v>
      </c>
    </row>
    <row r="97" spans="1:236" s="64" customFormat="1" ht="60">
      <c r="A97" s="58"/>
      <c r="B97" s="59" t="s">
        <v>365</v>
      </c>
      <c r="C97" s="107"/>
      <c r="D97" s="54"/>
      <c r="E97" s="54"/>
      <c r="F97" s="54"/>
      <c r="G97" s="61"/>
      <c r="H97" s="61"/>
    </row>
    <row r="98" spans="1:236" s="64" customFormat="1" ht="16.5" customHeight="1">
      <c r="A98" s="58"/>
      <c r="B98" s="73" t="s">
        <v>368</v>
      </c>
      <c r="C98" s="107">
        <f t="shared" ref="C98:F98" si="70">C99+C102+C103</f>
        <v>0</v>
      </c>
      <c r="D98" s="107">
        <f t="shared" si="70"/>
        <v>11584200</v>
      </c>
      <c r="E98" s="107">
        <f t="shared" si="70"/>
        <v>12103810</v>
      </c>
      <c r="F98" s="107">
        <f t="shared" si="70"/>
        <v>12063810</v>
      </c>
      <c r="G98" s="107">
        <f t="shared" ref="G98" si="71">G99+G102+G103</f>
        <v>11831025.74</v>
      </c>
      <c r="H98" s="107">
        <f t="shared" ref="H98" si="72">H99+H102+H103</f>
        <v>1554665.74</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row>
    <row r="99" spans="1:236" s="64" customFormat="1" ht="30">
      <c r="A99" s="58"/>
      <c r="B99" s="59" t="s">
        <v>369</v>
      </c>
      <c r="C99" s="107">
        <f t="shared" ref="C99:F99" si="73">C100+C101</f>
        <v>0</v>
      </c>
      <c r="D99" s="107">
        <f t="shared" si="73"/>
        <v>10787570</v>
      </c>
      <c r="E99" s="107">
        <f t="shared" si="73"/>
        <v>11091440</v>
      </c>
      <c r="F99" s="107">
        <f t="shared" si="73"/>
        <v>11091440</v>
      </c>
      <c r="G99" s="107">
        <f t="shared" ref="G99" si="74">G100+G101</f>
        <v>11074033.98</v>
      </c>
      <c r="H99" s="107">
        <f t="shared" ref="H99" si="75">H100+H101</f>
        <v>1485593.98</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row>
    <row r="100" spans="1:236">
      <c r="A100" s="58"/>
      <c r="B100" s="59" t="s">
        <v>367</v>
      </c>
      <c r="C100" s="107"/>
      <c r="D100" s="106">
        <v>10787570</v>
      </c>
      <c r="E100" s="106">
        <v>11091440</v>
      </c>
      <c r="F100" s="106">
        <v>11091440</v>
      </c>
      <c r="G100" s="107">
        <v>11074033.98</v>
      </c>
      <c r="H100" s="107">
        <v>1485593.98</v>
      </c>
      <c r="IB100" s="64"/>
    </row>
    <row r="101" spans="1:236" ht="60">
      <c r="A101" s="58"/>
      <c r="B101" s="59" t="s">
        <v>365</v>
      </c>
      <c r="C101" s="107"/>
      <c r="D101" s="54"/>
      <c r="E101" s="54"/>
      <c r="F101" s="54"/>
      <c r="G101" s="61"/>
      <c r="H101" s="61"/>
      <c r="IB101" s="64"/>
    </row>
    <row r="102" spans="1:236" ht="60">
      <c r="A102" s="58"/>
      <c r="B102" s="59" t="s">
        <v>370</v>
      </c>
      <c r="C102" s="107"/>
      <c r="D102" s="106">
        <v>403990</v>
      </c>
      <c r="E102" s="106">
        <v>497370</v>
      </c>
      <c r="F102" s="106">
        <v>497370</v>
      </c>
      <c r="G102" s="107">
        <v>457441.76</v>
      </c>
      <c r="H102" s="107">
        <v>69071.759999999995</v>
      </c>
      <c r="IB102" s="64"/>
    </row>
    <row r="103" spans="1:236" ht="45">
      <c r="A103" s="58"/>
      <c r="B103" s="59" t="s">
        <v>371</v>
      </c>
      <c r="C103" s="107"/>
      <c r="D103" s="106">
        <v>392640</v>
      </c>
      <c r="E103" s="106">
        <v>515000</v>
      </c>
      <c r="F103" s="106">
        <v>475000</v>
      </c>
      <c r="G103" s="107">
        <v>299550</v>
      </c>
      <c r="H103" s="107">
        <v>0</v>
      </c>
      <c r="IB103" s="64"/>
    </row>
    <row r="104" spans="1:236" s="55" customFormat="1" ht="16.5" customHeight="1">
      <c r="A104" s="58"/>
      <c r="B104" s="59" t="s">
        <v>372</v>
      </c>
      <c r="C104" s="107"/>
      <c r="D104" s="106">
        <v>58500</v>
      </c>
      <c r="E104" s="106">
        <v>58500</v>
      </c>
      <c r="F104" s="106">
        <v>58500</v>
      </c>
      <c r="G104" s="107">
        <v>30030</v>
      </c>
      <c r="H104" s="107">
        <v>0</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64"/>
    </row>
    <row r="105" spans="1:236" ht="45">
      <c r="A105" s="58"/>
      <c r="B105" s="59" t="s">
        <v>373</v>
      </c>
      <c r="C105" s="107"/>
      <c r="D105" s="106">
        <v>2276000</v>
      </c>
      <c r="E105" s="106">
        <v>2267000</v>
      </c>
      <c r="F105" s="106">
        <v>1873220</v>
      </c>
      <c r="G105" s="107">
        <v>1157120</v>
      </c>
      <c r="H105" s="107">
        <v>0</v>
      </c>
      <c r="IB105" s="64"/>
    </row>
    <row r="106" spans="1:236">
      <c r="A106" s="58"/>
      <c r="B106" s="62" t="s">
        <v>356</v>
      </c>
      <c r="C106" s="107"/>
      <c r="D106" s="54"/>
      <c r="E106" s="54"/>
      <c r="F106" s="54"/>
      <c r="G106" s="41">
        <v>-7190.52</v>
      </c>
      <c r="H106" s="107">
        <v>-1658.88</v>
      </c>
    </row>
    <row r="107" spans="1:236" ht="30">
      <c r="A107" s="113" t="s">
        <v>374</v>
      </c>
      <c r="B107" s="56" t="s">
        <v>375</v>
      </c>
      <c r="C107" s="107">
        <f t="shared" ref="C107:F107" si="76">C108+C111+C114+C117+C120+C123+C129+C126+C132</f>
        <v>0</v>
      </c>
      <c r="D107" s="107">
        <f t="shared" si="76"/>
        <v>80118690</v>
      </c>
      <c r="E107" s="107">
        <f t="shared" si="76"/>
        <v>85527600</v>
      </c>
      <c r="F107" s="107">
        <f t="shared" si="76"/>
        <v>85527600</v>
      </c>
      <c r="G107" s="107">
        <f t="shared" ref="G107:H107" si="77">G108+G111+G114+G117+G120+G123+G129+G126+G132</f>
        <v>85526813.579999998</v>
      </c>
      <c r="H107" s="107">
        <f t="shared" si="77"/>
        <v>13419515.73</v>
      </c>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row>
    <row r="108" spans="1:236" ht="16.5" customHeight="1">
      <c r="A108" s="58"/>
      <c r="B108" s="59" t="s">
        <v>376</v>
      </c>
      <c r="C108" s="107">
        <f t="shared" ref="C108:F108" si="78">C109+C110</f>
        <v>0</v>
      </c>
      <c r="D108" s="107">
        <f t="shared" si="78"/>
        <v>2722750</v>
      </c>
      <c r="E108" s="107">
        <f t="shared" si="78"/>
        <v>3257840</v>
      </c>
      <c r="F108" s="107">
        <f t="shared" si="78"/>
        <v>3257840</v>
      </c>
      <c r="G108" s="107">
        <f t="shared" ref="G108:H108" si="79">G109+G110</f>
        <v>3257840</v>
      </c>
      <c r="H108" s="107">
        <f t="shared" si="79"/>
        <v>314790</v>
      </c>
    </row>
    <row r="109" spans="1:236">
      <c r="A109" s="58"/>
      <c r="B109" s="59" t="s">
        <v>363</v>
      </c>
      <c r="C109" s="107"/>
      <c r="D109" s="106">
        <v>2722750</v>
      </c>
      <c r="E109" s="106">
        <v>3257840</v>
      </c>
      <c r="F109" s="106">
        <v>3257840</v>
      </c>
      <c r="G109" s="106">
        <v>3257840</v>
      </c>
      <c r="H109" s="107">
        <v>314790</v>
      </c>
    </row>
    <row r="110" spans="1:236" ht="60">
      <c r="A110" s="58"/>
      <c r="B110" s="59" t="s">
        <v>365</v>
      </c>
      <c r="C110" s="107"/>
      <c r="D110" s="54"/>
      <c r="E110" s="54"/>
      <c r="F110" s="54"/>
      <c r="G110" s="61"/>
      <c r="H110" s="61"/>
    </row>
    <row r="111" spans="1:236" ht="16.5" customHeight="1">
      <c r="A111" s="58"/>
      <c r="B111" s="59" t="s">
        <v>377</v>
      </c>
      <c r="C111" s="107">
        <f t="shared" ref="C111:F111" si="80">C112+C113</f>
        <v>0</v>
      </c>
      <c r="D111" s="107">
        <f t="shared" si="80"/>
        <v>734470</v>
      </c>
      <c r="E111" s="107">
        <f t="shared" si="80"/>
        <v>683200</v>
      </c>
      <c r="F111" s="107">
        <f t="shared" si="80"/>
        <v>683200</v>
      </c>
      <c r="G111" s="107">
        <f t="shared" ref="G111:H111" si="81">G112+G113</f>
        <v>683193.15</v>
      </c>
      <c r="H111" s="107">
        <f t="shared" si="81"/>
        <v>5823.15</v>
      </c>
    </row>
    <row r="112" spans="1:236">
      <c r="A112" s="58"/>
      <c r="B112" s="59" t="s">
        <v>363</v>
      </c>
      <c r="C112" s="107"/>
      <c r="D112" s="106">
        <v>734470</v>
      </c>
      <c r="E112" s="106">
        <v>683200</v>
      </c>
      <c r="F112" s="106">
        <v>683200</v>
      </c>
      <c r="G112" s="106">
        <v>683193.15</v>
      </c>
      <c r="H112" s="107">
        <v>5823.15</v>
      </c>
    </row>
    <row r="113" spans="1:236" ht="60">
      <c r="A113" s="58"/>
      <c r="B113" s="59" t="s">
        <v>365</v>
      </c>
      <c r="C113" s="107"/>
      <c r="D113" s="54"/>
      <c r="E113" s="54"/>
      <c r="F113" s="54"/>
      <c r="G113" s="61"/>
      <c r="H113" s="61"/>
    </row>
    <row r="114" spans="1:236">
      <c r="A114" s="58"/>
      <c r="B114" s="59" t="s">
        <v>378</v>
      </c>
      <c r="C114" s="107">
        <f t="shared" ref="C114:F114" si="82">C115+C116</f>
        <v>0</v>
      </c>
      <c r="D114" s="107">
        <f t="shared" si="82"/>
        <v>194820</v>
      </c>
      <c r="E114" s="107">
        <f t="shared" si="82"/>
        <v>181350</v>
      </c>
      <c r="F114" s="107">
        <f t="shared" si="82"/>
        <v>181350</v>
      </c>
      <c r="G114" s="107">
        <f t="shared" ref="G114:H114" si="83">G115+G116</f>
        <v>181350</v>
      </c>
      <c r="H114" s="107">
        <f t="shared" si="83"/>
        <v>6540</v>
      </c>
      <c r="IB114" s="55"/>
    </row>
    <row r="115" spans="1:236">
      <c r="A115" s="58"/>
      <c r="B115" s="59" t="s">
        <v>363</v>
      </c>
      <c r="C115" s="107"/>
      <c r="D115" s="106">
        <v>194820</v>
      </c>
      <c r="E115" s="106">
        <v>181350</v>
      </c>
      <c r="F115" s="106">
        <v>181350</v>
      </c>
      <c r="G115" s="106">
        <v>181350</v>
      </c>
      <c r="H115" s="107">
        <v>6540</v>
      </c>
      <c r="IB115" s="55"/>
    </row>
    <row r="116" spans="1:236" ht="60">
      <c r="A116" s="58"/>
      <c r="B116" s="59" t="s">
        <v>365</v>
      </c>
      <c r="C116" s="107"/>
      <c r="D116" s="54"/>
      <c r="E116" s="54"/>
      <c r="F116" s="54"/>
      <c r="G116" s="61"/>
      <c r="H116" s="61"/>
      <c r="IB116" s="55"/>
    </row>
    <row r="117" spans="1:236" ht="36" customHeight="1">
      <c r="A117" s="52"/>
      <c r="B117" s="59" t="s">
        <v>379</v>
      </c>
      <c r="C117" s="107">
        <f t="shared" ref="C117:F117" si="84">C118+C119</f>
        <v>0</v>
      </c>
      <c r="D117" s="107">
        <f t="shared" si="84"/>
        <v>31055250</v>
      </c>
      <c r="E117" s="107">
        <f t="shared" si="84"/>
        <v>35326340</v>
      </c>
      <c r="F117" s="107">
        <f t="shared" si="84"/>
        <v>35326340</v>
      </c>
      <c r="G117" s="107">
        <f t="shared" ref="G117:H117" si="85">G118+G119</f>
        <v>35326323.270000003</v>
      </c>
      <c r="H117" s="107">
        <f t="shared" si="85"/>
        <v>4979370</v>
      </c>
    </row>
    <row r="118" spans="1:236">
      <c r="A118" s="58"/>
      <c r="B118" s="59" t="s">
        <v>363</v>
      </c>
      <c r="C118" s="107"/>
      <c r="D118" s="106">
        <v>31047690</v>
      </c>
      <c r="E118" s="106">
        <v>35318780</v>
      </c>
      <c r="F118" s="106">
        <v>35318780</v>
      </c>
      <c r="G118" s="107">
        <v>35318780</v>
      </c>
      <c r="H118" s="107">
        <v>4979370</v>
      </c>
    </row>
    <row r="119" spans="1:236" ht="60">
      <c r="A119" s="58"/>
      <c r="B119" s="59" t="s">
        <v>365</v>
      </c>
      <c r="C119" s="107"/>
      <c r="D119" s="106">
        <v>7560</v>
      </c>
      <c r="E119" s="106">
        <v>7560</v>
      </c>
      <c r="F119" s="106">
        <v>7560</v>
      </c>
      <c r="G119" s="107">
        <v>7543.27</v>
      </c>
      <c r="H119" s="107">
        <v>0</v>
      </c>
    </row>
    <row r="120" spans="1:236" ht="16.5" customHeight="1">
      <c r="A120" s="58"/>
      <c r="B120" s="74" t="s">
        <v>380</v>
      </c>
      <c r="C120" s="107">
        <f t="shared" ref="C120:F120" si="86">C121+C122</f>
        <v>0</v>
      </c>
      <c r="D120" s="107">
        <f t="shared" si="86"/>
        <v>0</v>
      </c>
      <c r="E120" s="107">
        <f t="shared" si="86"/>
        <v>0</v>
      </c>
      <c r="F120" s="107">
        <f t="shared" si="86"/>
        <v>0</v>
      </c>
      <c r="G120" s="107">
        <f t="shared" ref="G120:H120" si="87">G121+G122</f>
        <v>0</v>
      </c>
      <c r="H120" s="107">
        <f t="shared" si="87"/>
        <v>0</v>
      </c>
    </row>
    <row r="121" spans="1:236">
      <c r="A121" s="58"/>
      <c r="B121" s="74" t="s">
        <v>363</v>
      </c>
      <c r="C121" s="107"/>
      <c r="D121" s="54"/>
      <c r="E121" s="54"/>
      <c r="F121" s="54"/>
      <c r="G121" s="61"/>
      <c r="H121" s="61"/>
    </row>
    <row r="122" spans="1:236" ht="60">
      <c r="A122" s="58"/>
      <c r="B122" s="74" t="s">
        <v>365</v>
      </c>
      <c r="C122" s="107"/>
      <c r="D122" s="54"/>
      <c r="E122" s="54"/>
      <c r="F122" s="54"/>
      <c r="G122" s="61"/>
      <c r="H122" s="61"/>
    </row>
    <row r="123" spans="1:236" ht="30">
      <c r="A123" s="58"/>
      <c r="B123" s="59" t="s">
        <v>381</v>
      </c>
      <c r="C123" s="107">
        <f t="shared" ref="C123:F123" si="88">C124+C125</f>
        <v>0</v>
      </c>
      <c r="D123" s="107">
        <f t="shared" si="88"/>
        <v>588130</v>
      </c>
      <c r="E123" s="107">
        <f t="shared" si="88"/>
        <v>619720</v>
      </c>
      <c r="F123" s="107">
        <f t="shared" si="88"/>
        <v>619720</v>
      </c>
      <c r="G123" s="107">
        <f t="shared" ref="G123:H123" si="89">G124+G125</f>
        <v>619720</v>
      </c>
      <c r="H123" s="107">
        <f t="shared" si="89"/>
        <v>71080</v>
      </c>
    </row>
    <row r="124" spans="1:236" ht="16.5" customHeight="1">
      <c r="A124" s="58"/>
      <c r="B124" s="59" t="s">
        <v>363</v>
      </c>
      <c r="C124" s="107"/>
      <c r="D124" s="106">
        <v>588130</v>
      </c>
      <c r="E124" s="106">
        <v>619720</v>
      </c>
      <c r="F124" s="106">
        <v>619720</v>
      </c>
      <c r="G124" s="107">
        <v>619720</v>
      </c>
      <c r="H124" s="107">
        <v>71080</v>
      </c>
    </row>
    <row r="125" spans="1:236" ht="60">
      <c r="A125" s="58"/>
      <c r="B125" s="59" t="s">
        <v>365</v>
      </c>
      <c r="C125" s="107"/>
      <c r="D125" s="54"/>
      <c r="E125" s="54"/>
      <c r="F125" s="54"/>
      <c r="G125" s="61"/>
      <c r="H125" s="61"/>
    </row>
    <row r="126" spans="1:236" s="55" customFormat="1">
      <c r="A126" s="58"/>
      <c r="B126" s="75" t="s">
        <v>382</v>
      </c>
      <c r="C126" s="107">
        <f t="shared" ref="C126:F126" si="90">C127+C128</f>
        <v>0</v>
      </c>
      <c r="D126" s="107">
        <f t="shared" si="90"/>
        <v>0</v>
      </c>
      <c r="E126" s="107">
        <f t="shared" si="90"/>
        <v>0</v>
      </c>
      <c r="F126" s="107">
        <f t="shared" si="90"/>
        <v>0</v>
      </c>
      <c r="G126" s="107">
        <f t="shared" ref="G126:H126" si="91">G127+G128</f>
        <v>0</v>
      </c>
      <c r="H126" s="107">
        <f t="shared" si="91"/>
        <v>0</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row>
    <row r="127" spans="1:236" s="55" customFormat="1">
      <c r="A127" s="58"/>
      <c r="B127" s="75" t="s">
        <v>363</v>
      </c>
      <c r="C127" s="107"/>
      <c r="D127" s="54"/>
      <c r="E127" s="54"/>
      <c r="F127" s="54"/>
      <c r="G127" s="61"/>
      <c r="H127" s="61"/>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row>
    <row r="128" spans="1:236" s="55" customFormat="1" ht="60">
      <c r="A128" s="58"/>
      <c r="B128" s="75" t="s">
        <v>365</v>
      </c>
      <c r="C128" s="107"/>
      <c r="D128" s="54"/>
      <c r="E128" s="54"/>
      <c r="F128" s="54"/>
      <c r="G128" s="61"/>
      <c r="H128" s="61"/>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row>
    <row r="129" spans="1:236" s="55" customFormat="1">
      <c r="A129" s="58"/>
      <c r="B129" s="75" t="s">
        <v>383</v>
      </c>
      <c r="C129" s="107">
        <f t="shared" ref="C129:F129" si="92">C130+C131</f>
        <v>0</v>
      </c>
      <c r="D129" s="107">
        <f t="shared" si="92"/>
        <v>30007150</v>
      </c>
      <c r="E129" s="107">
        <f t="shared" si="92"/>
        <v>33496110</v>
      </c>
      <c r="F129" s="107">
        <f t="shared" si="92"/>
        <v>33496110</v>
      </c>
      <c r="G129" s="107">
        <f t="shared" ref="G129:H129" si="93">G130+G131</f>
        <v>33495379.859999999</v>
      </c>
      <c r="H129" s="107">
        <f t="shared" si="93"/>
        <v>6070120</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row>
    <row r="130" spans="1:236" s="55" customFormat="1">
      <c r="A130" s="58"/>
      <c r="B130" s="75" t="s">
        <v>363</v>
      </c>
      <c r="C130" s="107"/>
      <c r="D130" s="106">
        <v>30001680</v>
      </c>
      <c r="E130" s="106">
        <v>33489330</v>
      </c>
      <c r="F130" s="106">
        <v>33489330</v>
      </c>
      <c r="G130" s="107">
        <v>33489330</v>
      </c>
      <c r="H130" s="107">
        <v>6070120</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row>
    <row r="131" spans="1:236" s="55" customFormat="1" ht="60">
      <c r="A131" s="58"/>
      <c r="B131" s="75" t="s">
        <v>365</v>
      </c>
      <c r="C131" s="107"/>
      <c r="D131" s="106">
        <v>5470</v>
      </c>
      <c r="E131" s="106">
        <v>6780</v>
      </c>
      <c r="F131" s="106">
        <v>6780</v>
      </c>
      <c r="G131" s="107">
        <v>6049.86</v>
      </c>
      <c r="H131" s="107">
        <v>0</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row>
    <row r="132" spans="1:236" s="55" customFormat="1" ht="30">
      <c r="A132" s="58"/>
      <c r="B132" s="77" t="s">
        <v>384</v>
      </c>
      <c r="C132" s="107">
        <f t="shared" ref="C132:F132" si="94">C133+C136+C139+C137+C138</f>
        <v>0</v>
      </c>
      <c r="D132" s="107">
        <f t="shared" si="94"/>
        <v>14816120</v>
      </c>
      <c r="E132" s="107">
        <f t="shared" si="94"/>
        <v>11963040</v>
      </c>
      <c r="F132" s="107">
        <f t="shared" si="94"/>
        <v>11963040</v>
      </c>
      <c r="G132" s="107">
        <f t="shared" ref="G132:H132" si="95">G133+G136+G139+G137+G138</f>
        <v>11963007.300000001</v>
      </c>
      <c r="H132" s="107">
        <f t="shared" si="95"/>
        <v>1971792.58</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row>
    <row r="133" spans="1:236" s="55" customFormat="1">
      <c r="A133" s="58"/>
      <c r="B133" s="75" t="s">
        <v>385</v>
      </c>
      <c r="C133" s="107">
        <f t="shared" ref="C133:F133" si="96">C134+C135</f>
        <v>0</v>
      </c>
      <c r="D133" s="107">
        <f t="shared" si="96"/>
        <v>12780870</v>
      </c>
      <c r="E133" s="107">
        <f t="shared" si="96"/>
        <v>10304970</v>
      </c>
      <c r="F133" s="107">
        <f t="shared" si="96"/>
        <v>10304970</v>
      </c>
      <c r="G133" s="107">
        <f t="shared" ref="G133:H133" si="97">G134+G135</f>
        <v>10304964.720000001</v>
      </c>
      <c r="H133" s="107">
        <f t="shared" si="97"/>
        <v>1667730</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row>
    <row r="134" spans="1:236" s="55" customFormat="1" ht="16.5" customHeight="1">
      <c r="A134" s="58"/>
      <c r="B134" s="75" t="s">
        <v>363</v>
      </c>
      <c r="C134" s="107"/>
      <c r="D134" s="106">
        <v>12759990</v>
      </c>
      <c r="E134" s="106">
        <v>10284090</v>
      </c>
      <c r="F134" s="106">
        <v>10284090</v>
      </c>
      <c r="G134" s="106">
        <v>10284090</v>
      </c>
      <c r="H134" s="107">
        <v>1667730</v>
      </c>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row>
    <row r="135" spans="1:236" s="55" customFormat="1" ht="60">
      <c r="A135" s="58"/>
      <c r="B135" s="75" t="s">
        <v>365</v>
      </c>
      <c r="C135" s="107"/>
      <c r="D135" s="106">
        <v>20880</v>
      </c>
      <c r="E135" s="106">
        <v>20880</v>
      </c>
      <c r="F135" s="106">
        <v>20880</v>
      </c>
      <c r="G135" s="107">
        <v>20874.72</v>
      </c>
      <c r="H135" s="107">
        <v>0</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row>
    <row r="136" spans="1:236" s="55" customFormat="1" ht="16.5" customHeight="1">
      <c r="A136" s="58"/>
      <c r="B136" s="75" t="s">
        <v>386</v>
      </c>
      <c r="C136" s="107"/>
      <c r="D136" s="106"/>
      <c r="E136" s="106"/>
      <c r="F136" s="106"/>
      <c r="G136" s="107"/>
      <c r="H136" s="107"/>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row>
    <row r="137" spans="1:236" ht="30">
      <c r="A137" s="52"/>
      <c r="B137" s="75" t="s">
        <v>387</v>
      </c>
      <c r="C137" s="107"/>
      <c r="D137" s="106">
        <v>1789750</v>
      </c>
      <c r="E137" s="106">
        <v>1138070</v>
      </c>
      <c r="F137" s="106">
        <v>1138070</v>
      </c>
      <c r="G137" s="107">
        <v>1138049.58</v>
      </c>
      <c r="H137" s="107">
        <v>284499.58</v>
      </c>
    </row>
    <row r="138" spans="1:236" ht="16.5" customHeight="1">
      <c r="A138" s="52"/>
      <c r="B138" s="75" t="s">
        <v>388</v>
      </c>
      <c r="C138" s="107"/>
      <c r="D138" s="54"/>
      <c r="E138" s="54"/>
      <c r="F138" s="54"/>
      <c r="G138" s="61"/>
      <c r="H138" s="61"/>
    </row>
    <row r="139" spans="1:236" s="55" customFormat="1" ht="16.5" customHeight="1">
      <c r="A139" s="58"/>
      <c r="B139" s="75" t="s">
        <v>389</v>
      </c>
      <c r="C139" s="107">
        <f>C140+C141</f>
        <v>0</v>
      </c>
      <c r="D139" s="107">
        <f t="shared" ref="D139:F139" si="98">D140+D141</f>
        <v>245500</v>
      </c>
      <c r="E139" s="107">
        <f t="shared" si="98"/>
        <v>520000</v>
      </c>
      <c r="F139" s="107">
        <f t="shared" si="98"/>
        <v>520000</v>
      </c>
      <c r="G139" s="107">
        <f t="shared" ref="G139:H139" si="99">G140+G141</f>
        <v>519993</v>
      </c>
      <c r="H139" s="107">
        <f t="shared" si="99"/>
        <v>19563</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row>
    <row r="140" spans="1:236" s="55" customFormat="1" ht="16.5" customHeight="1">
      <c r="A140" s="58"/>
      <c r="B140" s="75" t="s">
        <v>363</v>
      </c>
      <c r="C140" s="107"/>
      <c r="D140" s="106">
        <v>245500</v>
      </c>
      <c r="E140" s="106">
        <v>520000</v>
      </c>
      <c r="F140" s="106">
        <v>520000</v>
      </c>
      <c r="G140" s="107">
        <v>519993</v>
      </c>
      <c r="H140" s="107">
        <v>19563</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row>
    <row r="141" spans="1:236" s="55" customFormat="1" ht="60">
      <c r="A141" s="58"/>
      <c r="B141" s="75" t="s">
        <v>365</v>
      </c>
      <c r="C141" s="107"/>
      <c r="D141" s="54"/>
      <c r="E141" s="54"/>
      <c r="F141" s="54"/>
      <c r="G141" s="61"/>
      <c r="H141" s="61"/>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row>
    <row r="142" spans="1:236" s="55" customFormat="1" ht="16.5" customHeight="1">
      <c r="A142" s="58"/>
      <c r="B142" s="62" t="s">
        <v>356</v>
      </c>
      <c r="C142" s="107"/>
      <c r="D142" s="54"/>
      <c r="E142" s="54"/>
      <c r="F142" s="54"/>
      <c r="G142" s="61"/>
      <c r="H142" s="61"/>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row>
    <row r="143" spans="1:236" s="55" customFormat="1" ht="30">
      <c r="A143" s="58" t="s">
        <v>390</v>
      </c>
      <c r="B143" s="56" t="s">
        <v>391</v>
      </c>
      <c r="C143" s="107">
        <f t="shared" ref="C143:F143" si="100">C144+C147+C150+C153+C156+C157+C158+C161+C162+C163</f>
        <v>0</v>
      </c>
      <c r="D143" s="107">
        <f t="shared" si="100"/>
        <v>5039730</v>
      </c>
      <c r="E143" s="107">
        <f t="shared" si="100"/>
        <v>5135900</v>
      </c>
      <c r="F143" s="107">
        <f t="shared" si="100"/>
        <v>5135900</v>
      </c>
      <c r="G143" s="107">
        <f t="shared" ref="G143:H143" si="101">G144+G147+G150+G153+G156+G157+G158+G161+G162+G163</f>
        <v>5135174.78</v>
      </c>
      <c r="H143" s="107">
        <f t="shared" si="101"/>
        <v>525069.34</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row>
    <row r="144" spans="1:236" s="55" customFormat="1">
      <c r="A144" s="58"/>
      <c r="B144" s="59" t="s">
        <v>379</v>
      </c>
      <c r="C144" s="107">
        <f t="shared" ref="C144:F144" si="102">C145+C146</f>
        <v>0</v>
      </c>
      <c r="D144" s="107">
        <f t="shared" si="102"/>
        <v>1771630</v>
      </c>
      <c r="E144" s="107">
        <f t="shared" si="102"/>
        <v>1755690</v>
      </c>
      <c r="F144" s="107">
        <f t="shared" si="102"/>
        <v>1755690</v>
      </c>
      <c r="G144" s="107">
        <f t="shared" ref="G144:H144" si="103">G145+G146</f>
        <v>1755690</v>
      </c>
      <c r="H144" s="107">
        <f t="shared" si="103"/>
        <v>210140</v>
      </c>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row>
    <row r="145" spans="1:242" s="55" customFormat="1">
      <c r="A145" s="58"/>
      <c r="B145" s="59" t="s">
        <v>363</v>
      </c>
      <c r="C145" s="107"/>
      <c r="D145" s="106">
        <v>1769950</v>
      </c>
      <c r="E145" s="106">
        <v>1754010</v>
      </c>
      <c r="F145" s="106">
        <v>1754010</v>
      </c>
      <c r="G145" s="107">
        <v>1754010</v>
      </c>
      <c r="H145" s="107">
        <v>210140</v>
      </c>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row>
    <row r="146" spans="1:242" s="55" customFormat="1" ht="16.5" customHeight="1">
      <c r="A146" s="58"/>
      <c r="B146" s="59" t="s">
        <v>365</v>
      </c>
      <c r="C146" s="107"/>
      <c r="D146" s="106">
        <v>1680</v>
      </c>
      <c r="E146" s="106">
        <v>1680</v>
      </c>
      <c r="F146" s="106">
        <v>1680</v>
      </c>
      <c r="G146" s="107">
        <v>1680</v>
      </c>
      <c r="H146" s="107">
        <v>0</v>
      </c>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row>
    <row r="147" spans="1:242" s="55" customFormat="1" ht="30">
      <c r="A147" s="58"/>
      <c r="B147" s="78" t="s">
        <v>392</v>
      </c>
      <c r="C147" s="107">
        <f t="shared" ref="C147:F147" si="104">C148+C149</f>
        <v>0</v>
      </c>
      <c r="D147" s="107">
        <f t="shared" si="104"/>
        <v>2111940</v>
      </c>
      <c r="E147" s="107">
        <f t="shared" si="104"/>
        <v>1953640</v>
      </c>
      <c r="F147" s="107">
        <f t="shared" si="104"/>
        <v>1953640</v>
      </c>
      <c r="G147" s="107">
        <f t="shared" ref="G147:H147" si="105">G148+G149</f>
        <v>1952935.44</v>
      </c>
      <c r="H147" s="107">
        <f t="shared" si="105"/>
        <v>78820</v>
      </c>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row>
    <row r="148" spans="1:242" s="55" customFormat="1" ht="16.5" customHeight="1">
      <c r="A148" s="58"/>
      <c r="B148" s="78" t="s">
        <v>363</v>
      </c>
      <c r="C148" s="107"/>
      <c r="D148" s="106">
        <v>2105190</v>
      </c>
      <c r="E148" s="106">
        <v>1946890</v>
      </c>
      <c r="F148" s="106">
        <v>1946890</v>
      </c>
      <c r="G148" s="106">
        <v>1946890</v>
      </c>
      <c r="H148" s="107">
        <v>78820</v>
      </c>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row>
    <row r="149" spans="1:242" s="55" customFormat="1" ht="60">
      <c r="A149" s="58"/>
      <c r="B149" s="78" t="s">
        <v>365</v>
      </c>
      <c r="C149" s="107"/>
      <c r="D149" s="106">
        <v>6750</v>
      </c>
      <c r="E149" s="106">
        <v>6750</v>
      </c>
      <c r="F149" s="106">
        <v>6750</v>
      </c>
      <c r="G149" s="107">
        <v>6045.44</v>
      </c>
      <c r="H149" s="107">
        <v>0</v>
      </c>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row>
    <row r="150" spans="1:242" s="55" customFormat="1">
      <c r="A150" s="58"/>
      <c r="B150" s="59" t="s">
        <v>393</v>
      </c>
      <c r="C150" s="107">
        <f t="shared" ref="C150:F150" si="106">C151+C152</f>
        <v>0</v>
      </c>
      <c r="D150" s="107">
        <f t="shared" si="106"/>
        <v>1156160</v>
      </c>
      <c r="E150" s="107">
        <f t="shared" si="106"/>
        <v>1426570</v>
      </c>
      <c r="F150" s="107">
        <f t="shared" si="106"/>
        <v>1426570</v>
      </c>
      <c r="G150" s="107">
        <f t="shared" ref="G150:H150" si="107">G151+G152</f>
        <v>1426549.34</v>
      </c>
      <c r="H150" s="107">
        <f t="shared" si="107"/>
        <v>236109.34</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row>
    <row r="151" spans="1:242" s="55" customFormat="1" ht="16.5" customHeight="1">
      <c r="A151" s="58"/>
      <c r="B151" s="59" t="s">
        <v>363</v>
      </c>
      <c r="C151" s="107"/>
      <c r="D151" s="106">
        <v>1156160</v>
      </c>
      <c r="E151" s="106">
        <v>1426570</v>
      </c>
      <c r="F151" s="106">
        <v>1426570</v>
      </c>
      <c r="G151" s="106">
        <v>1426549.34</v>
      </c>
      <c r="H151" s="107">
        <v>236109.34</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row>
    <row r="152" spans="1:242" s="55" customFormat="1" ht="60">
      <c r="A152" s="52"/>
      <c r="B152" s="59" t="s">
        <v>365</v>
      </c>
      <c r="C152" s="107"/>
      <c r="D152" s="54"/>
      <c r="E152" s="54"/>
      <c r="F152" s="54"/>
      <c r="G152" s="61"/>
      <c r="H152" s="61"/>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row>
    <row r="153" spans="1:242" s="118" customFormat="1" ht="30">
      <c r="A153" s="114"/>
      <c r="B153" s="115" t="s">
        <v>394</v>
      </c>
      <c r="C153" s="116">
        <f>C154+C155</f>
        <v>0</v>
      </c>
      <c r="D153" s="116">
        <f>D154+D155</f>
        <v>0</v>
      </c>
      <c r="E153" s="116">
        <f t="shared" ref="E153:F153" si="108">E154+E155</f>
        <v>0</v>
      </c>
      <c r="F153" s="116">
        <f t="shared" si="108"/>
        <v>0</v>
      </c>
      <c r="G153" s="116">
        <f t="shared" ref="G153:H153" si="109">G154+G155</f>
        <v>0</v>
      </c>
      <c r="H153" s="116">
        <f t="shared" si="109"/>
        <v>0</v>
      </c>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117"/>
      <c r="DK153" s="117"/>
      <c r="DL153" s="117"/>
      <c r="DM153" s="117"/>
      <c r="DN153" s="117"/>
      <c r="DO153" s="117"/>
      <c r="DP153" s="117"/>
      <c r="DQ153" s="117"/>
      <c r="DR153" s="117"/>
      <c r="DS153" s="117"/>
      <c r="DT153" s="117"/>
      <c r="DU153" s="117"/>
      <c r="DV153" s="117"/>
      <c r="DW153" s="117"/>
      <c r="DX153" s="117"/>
      <c r="DY153" s="117"/>
      <c r="DZ153" s="117"/>
      <c r="EA153" s="117"/>
      <c r="EB153" s="117"/>
      <c r="EC153" s="117"/>
      <c r="ED153" s="117"/>
      <c r="EE153" s="117"/>
      <c r="EF153" s="117"/>
      <c r="EG153" s="117"/>
      <c r="EH153" s="117"/>
      <c r="EI153" s="117"/>
      <c r="EJ153" s="117"/>
      <c r="EK153" s="117"/>
      <c r="EL153" s="117"/>
      <c r="EM153" s="117"/>
      <c r="EN153" s="117"/>
      <c r="EO153" s="117"/>
      <c r="EP153" s="117"/>
      <c r="EQ153" s="117"/>
      <c r="ER153" s="117"/>
      <c r="ES153" s="117"/>
      <c r="ET153" s="117"/>
      <c r="EU153" s="117"/>
      <c r="EV153" s="117"/>
      <c r="EW153" s="117"/>
      <c r="EX153" s="117"/>
      <c r="EY153" s="117"/>
      <c r="EZ153" s="117"/>
      <c r="FA153" s="117"/>
      <c r="FB153" s="117"/>
      <c r="FC153" s="117"/>
      <c r="FD153" s="117"/>
      <c r="FE153" s="117"/>
      <c r="FF153" s="117"/>
      <c r="FG153" s="117"/>
      <c r="FH153" s="117"/>
      <c r="FI153" s="117"/>
      <c r="FJ153" s="117"/>
      <c r="FK153" s="117"/>
      <c r="FL153" s="117"/>
      <c r="FM153" s="117"/>
      <c r="FN153" s="117"/>
      <c r="FO153" s="117"/>
      <c r="FP153" s="117"/>
      <c r="FQ153" s="117"/>
      <c r="FR153" s="117"/>
      <c r="FS153" s="117"/>
      <c r="FT153" s="117"/>
      <c r="FU153" s="117"/>
      <c r="FV153" s="117"/>
      <c r="FW153" s="117"/>
      <c r="FX153" s="117"/>
      <c r="FY153" s="117"/>
      <c r="FZ153" s="117"/>
      <c r="GA153" s="117"/>
      <c r="GB153" s="117"/>
      <c r="GC153" s="117"/>
      <c r="GD153" s="117"/>
      <c r="GE153" s="117"/>
      <c r="GF153" s="117"/>
      <c r="GG153" s="117"/>
      <c r="GH153" s="117"/>
      <c r="GI153" s="117"/>
      <c r="GJ153" s="117"/>
      <c r="GK153" s="117"/>
      <c r="GL153" s="117"/>
      <c r="GM153" s="117"/>
      <c r="GN153" s="117"/>
      <c r="GO153" s="117"/>
      <c r="GP153" s="117"/>
      <c r="GQ153" s="117"/>
      <c r="GR153" s="117"/>
      <c r="GS153" s="117"/>
      <c r="GT153" s="117"/>
      <c r="GU153" s="117"/>
      <c r="GV153" s="117"/>
      <c r="GW153" s="117"/>
      <c r="GX153" s="117"/>
      <c r="GY153" s="117"/>
      <c r="GZ153" s="117"/>
      <c r="HA153" s="117"/>
      <c r="HB153" s="117"/>
      <c r="HC153" s="117"/>
      <c r="HD153" s="117"/>
      <c r="HE153" s="117"/>
      <c r="HF153" s="117"/>
      <c r="HG153" s="117"/>
      <c r="HH153" s="117"/>
      <c r="HI153" s="117"/>
      <c r="HJ153" s="117"/>
      <c r="HK153" s="117"/>
      <c r="HL153" s="117"/>
      <c r="HM153" s="117"/>
      <c r="HN153" s="117"/>
      <c r="HO153" s="117"/>
      <c r="HP153" s="117"/>
      <c r="HQ153" s="117"/>
      <c r="HR153" s="117"/>
      <c r="HS153" s="117"/>
      <c r="HT153" s="117"/>
      <c r="HU153" s="117"/>
      <c r="HV153" s="117"/>
      <c r="HW153" s="117"/>
      <c r="HX153" s="117"/>
      <c r="HY153" s="117"/>
      <c r="HZ153" s="117"/>
      <c r="IA153" s="117"/>
      <c r="IB153" s="117"/>
    </row>
    <row r="154" spans="1:242" s="118" customFormat="1">
      <c r="A154" s="114"/>
      <c r="B154" s="115" t="s">
        <v>363</v>
      </c>
      <c r="C154" s="116"/>
      <c r="D154" s="119"/>
      <c r="E154" s="119"/>
      <c r="F154" s="119"/>
      <c r="G154" s="120"/>
      <c r="H154" s="120"/>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c r="FF154" s="117"/>
      <c r="FG154" s="117"/>
      <c r="FH154" s="117"/>
      <c r="FI154" s="117"/>
      <c r="FJ154" s="117"/>
      <c r="FK154" s="117"/>
      <c r="FL154" s="117"/>
      <c r="FM154" s="117"/>
      <c r="FN154" s="117"/>
      <c r="FO154" s="117"/>
      <c r="FP154" s="117"/>
      <c r="FQ154" s="117"/>
      <c r="FR154" s="117"/>
      <c r="FS154" s="117"/>
      <c r="FT154" s="117"/>
      <c r="FU154" s="117"/>
      <c r="FV154" s="117"/>
      <c r="FW154" s="117"/>
      <c r="FX154" s="117"/>
      <c r="FY154" s="117"/>
      <c r="FZ154" s="117"/>
      <c r="GA154" s="117"/>
      <c r="GB154" s="117"/>
      <c r="GC154" s="117"/>
      <c r="GD154" s="117"/>
      <c r="GE154" s="117"/>
      <c r="GF154" s="117"/>
      <c r="GG154" s="117"/>
      <c r="GH154" s="117"/>
      <c r="GI154" s="117"/>
      <c r="GJ154" s="117"/>
      <c r="GK154" s="117"/>
      <c r="GL154" s="117"/>
      <c r="GM154" s="117"/>
      <c r="GN154" s="117"/>
      <c r="GO154" s="117"/>
      <c r="GP154" s="117"/>
      <c r="GQ154" s="117"/>
      <c r="GR154" s="117"/>
      <c r="GS154" s="117"/>
      <c r="GT154" s="117"/>
      <c r="GU154" s="117"/>
      <c r="GV154" s="117"/>
      <c r="GW154" s="117"/>
      <c r="GX154" s="117"/>
      <c r="GY154" s="117"/>
      <c r="GZ154" s="117"/>
      <c r="HA154" s="117"/>
      <c r="HB154" s="117"/>
      <c r="HC154" s="117"/>
      <c r="HD154" s="117"/>
      <c r="HE154" s="117"/>
      <c r="HF154" s="117"/>
      <c r="HG154" s="117"/>
      <c r="HH154" s="117"/>
      <c r="HI154" s="117"/>
      <c r="HJ154" s="117"/>
      <c r="HK154" s="117"/>
      <c r="HL154" s="117"/>
      <c r="HM154" s="117"/>
      <c r="HN154" s="117"/>
      <c r="HO154" s="117"/>
      <c r="HP154" s="117"/>
      <c r="HQ154" s="117"/>
      <c r="HR154" s="117"/>
      <c r="HS154" s="117"/>
      <c r="HT154" s="117"/>
      <c r="HU154" s="117"/>
      <c r="HV154" s="117"/>
      <c r="HW154" s="117"/>
      <c r="HX154" s="117"/>
      <c r="HY154" s="117"/>
      <c r="HZ154" s="117"/>
      <c r="IA154" s="117"/>
      <c r="IB154" s="117"/>
    </row>
    <row r="155" spans="1:242" s="118" customFormat="1" ht="60">
      <c r="A155" s="114"/>
      <c r="B155" s="115" t="s">
        <v>365</v>
      </c>
      <c r="C155" s="116"/>
      <c r="D155" s="119"/>
      <c r="E155" s="119"/>
      <c r="F155" s="119"/>
      <c r="G155" s="120"/>
      <c r="H155" s="120"/>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c r="DP155" s="117"/>
      <c r="DQ155" s="117"/>
      <c r="DR155" s="117"/>
      <c r="DS155" s="117"/>
      <c r="DT155" s="117"/>
      <c r="DU155" s="117"/>
      <c r="DV155" s="117"/>
      <c r="DW155" s="117"/>
      <c r="DX155" s="117"/>
      <c r="DY155" s="117"/>
      <c r="DZ155" s="117"/>
      <c r="EA155" s="117"/>
      <c r="EB155" s="117"/>
      <c r="EC155" s="117"/>
      <c r="ED155" s="117"/>
      <c r="EE155" s="117"/>
      <c r="EF155" s="117"/>
      <c r="EG155" s="117"/>
      <c r="EH155" s="117"/>
      <c r="EI155" s="117"/>
      <c r="EJ155" s="117"/>
      <c r="EK155" s="117"/>
      <c r="EL155" s="117"/>
      <c r="EM155" s="117"/>
      <c r="EN155" s="117"/>
      <c r="EO155" s="117"/>
      <c r="EP155" s="117"/>
      <c r="EQ155" s="117"/>
      <c r="ER155" s="117"/>
      <c r="ES155" s="117"/>
      <c r="ET155" s="117"/>
      <c r="EU155" s="117"/>
      <c r="EV155" s="117"/>
      <c r="EW155" s="117"/>
      <c r="EX155" s="117"/>
      <c r="EY155" s="117"/>
      <c r="EZ155" s="117"/>
      <c r="FA155" s="117"/>
      <c r="FB155" s="117"/>
      <c r="FC155" s="117"/>
      <c r="FD155" s="117"/>
      <c r="FE155" s="117"/>
      <c r="FF155" s="117"/>
      <c r="FG155" s="117"/>
      <c r="FH155" s="117"/>
      <c r="FI155" s="117"/>
      <c r="FJ155" s="117"/>
      <c r="FK155" s="117"/>
      <c r="FL155" s="117"/>
      <c r="FM155" s="117"/>
      <c r="FN155" s="117"/>
      <c r="FO155" s="117"/>
      <c r="FP155" s="117"/>
      <c r="FQ155" s="117"/>
      <c r="FR155" s="117"/>
      <c r="FS155" s="117"/>
      <c r="FT155" s="117"/>
      <c r="FU155" s="117"/>
      <c r="FV155" s="117"/>
      <c r="FW155" s="117"/>
      <c r="FX155" s="117"/>
      <c r="FY155" s="117"/>
      <c r="FZ155" s="117"/>
      <c r="GA155" s="117"/>
      <c r="GB155" s="117"/>
      <c r="GC155" s="117"/>
      <c r="GD155" s="117"/>
      <c r="GE155" s="117"/>
      <c r="GF155" s="117"/>
      <c r="GG155" s="117"/>
      <c r="GH155" s="117"/>
      <c r="GI155" s="117"/>
      <c r="GJ155" s="117"/>
      <c r="GK155" s="117"/>
      <c r="GL155" s="117"/>
      <c r="GM155" s="117"/>
      <c r="GN155" s="117"/>
      <c r="GO155" s="117"/>
      <c r="GP155" s="117"/>
      <c r="GQ155" s="117"/>
      <c r="GR155" s="117"/>
      <c r="GS155" s="117"/>
      <c r="GT155" s="117"/>
      <c r="GU155" s="117"/>
      <c r="GV155" s="117"/>
      <c r="GW155" s="117"/>
      <c r="GX155" s="117"/>
      <c r="GY155" s="117"/>
      <c r="GZ155" s="117"/>
      <c r="HA155" s="117"/>
      <c r="HB155" s="117"/>
      <c r="HC155" s="117"/>
      <c r="HD155" s="117"/>
      <c r="HE155" s="117"/>
      <c r="HF155" s="117"/>
      <c r="HG155" s="117"/>
      <c r="HH155" s="117"/>
      <c r="HI155" s="117"/>
      <c r="HJ155" s="117"/>
      <c r="HK155" s="117"/>
      <c r="HL155" s="117"/>
      <c r="HM155" s="117"/>
      <c r="HN155" s="117"/>
      <c r="HO155" s="117"/>
      <c r="HP155" s="117"/>
      <c r="HQ155" s="117"/>
      <c r="HR155" s="117"/>
      <c r="HS155" s="117"/>
      <c r="HT155" s="117"/>
      <c r="HU155" s="117"/>
      <c r="HV155" s="117"/>
      <c r="HW155" s="117"/>
      <c r="HX155" s="117"/>
      <c r="HY155" s="117"/>
      <c r="HZ155" s="117"/>
      <c r="IA155" s="117"/>
      <c r="IB155" s="117"/>
    </row>
    <row r="156" spans="1:242" s="55" customFormat="1" ht="16.5" customHeight="1">
      <c r="A156" s="58"/>
      <c r="B156" s="59" t="s">
        <v>395</v>
      </c>
      <c r="C156" s="107"/>
      <c r="D156" s="54"/>
      <c r="E156" s="54"/>
      <c r="F156" s="54"/>
      <c r="G156" s="61"/>
      <c r="H156" s="61"/>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row>
    <row r="157" spans="1:242" ht="16.5" customHeight="1">
      <c r="A157" s="58"/>
      <c r="B157" s="59" t="s">
        <v>376</v>
      </c>
      <c r="C157" s="107"/>
      <c r="D157" s="54"/>
      <c r="E157" s="54"/>
      <c r="F157" s="54"/>
      <c r="G157" s="61"/>
      <c r="H157" s="61"/>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C157" s="55"/>
      <c r="ID157" s="55"/>
      <c r="IE157" s="55"/>
      <c r="IF157" s="55"/>
      <c r="IG157" s="55"/>
      <c r="IH157" s="55"/>
    </row>
    <row r="158" spans="1:242">
      <c r="A158" s="52"/>
      <c r="B158" s="59" t="s">
        <v>396</v>
      </c>
      <c r="C158" s="107">
        <f t="shared" ref="C158:F158" si="110">C159+C160</f>
        <v>0</v>
      </c>
      <c r="D158" s="107">
        <f t="shared" si="110"/>
        <v>0</v>
      </c>
      <c r="E158" s="107">
        <f t="shared" si="110"/>
        <v>0</v>
      </c>
      <c r="F158" s="107">
        <f t="shared" si="110"/>
        <v>0</v>
      </c>
      <c r="G158" s="107">
        <f t="shared" ref="G158:H158" si="111">G159+G160</f>
        <v>0</v>
      </c>
      <c r="H158" s="107">
        <f t="shared" si="111"/>
        <v>0</v>
      </c>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C158" s="55"/>
      <c r="ID158" s="55"/>
      <c r="IE158" s="55"/>
      <c r="IF158" s="55"/>
      <c r="IG158" s="55"/>
      <c r="IH158" s="55"/>
    </row>
    <row r="159" spans="1:242">
      <c r="A159" s="58"/>
      <c r="B159" s="59" t="s">
        <v>363</v>
      </c>
      <c r="C159" s="107"/>
      <c r="D159" s="54"/>
      <c r="E159" s="54"/>
      <c r="F159" s="54"/>
      <c r="G159" s="61"/>
      <c r="H159" s="61"/>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row>
    <row r="160" spans="1:242" ht="60">
      <c r="A160" s="58"/>
      <c r="B160" s="59" t="s">
        <v>365</v>
      </c>
      <c r="C160" s="107"/>
      <c r="D160" s="54"/>
      <c r="E160" s="54"/>
      <c r="F160" s="54"/>
      <c r="G160" s="61"/>
      <c r="H160" s="61"/>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row>
    <row r="161" spans="1:242" ht="45">
      <c r="A161" s="58"/>
      <c r="B161" s="79" t="s">
        <v>501</v>
      </c>
      <c r="C161" s="107"/>
      <c r="D161" s="54"/>
      <c r="E161" s="54"/>
      <c r="F161" s="54"/>
      <c r="G161" s="61"/>
      <c r="H161" s="61"/>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row>
    <row r="162" spans="1:242" ht="30">
      <c r="A162" s="58"/>
      <c r="B162" s="79" t="s">
        <v>397</v>
      </c>
      <c r="C162" s="107"/>
      <c r="D162" s="54"/>
      <c r="E162" s="54"/>
      <c r="F162" s="54"/>
      <c r="G162" s="61"/>
      <c r="H162" s="61"/>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row>
    <row r="163" spans="1:242" s="55" customFormat="1" ht="30">
      <c r="A163" s="58"/>
      <c r="B163" s="80" t="s">
        <v>398</v>
      </c>
      <c r="C163" s="107">
        <f t="shared" ref="C163:F163" si="112">C164+C167+C168+C171</f>
        <v>0</v>
      </c>
      <c r="D163" s="107">
        <f t="shared" si="112"/>
        <v>0</v>
      </c>
      <c r="E163" s="107">
        <f t="shared" si="112"/>
        <v>0</v>
      </c>
      <c r="F163" s="107">
        <f t="shared" si="112"/>
        <v>0</v>
      </c>
      <c r="G163" s="107">
        <f t="shared" ref="G163:H163" si="113">G164+G167+G168+G171</f>
        <v>0</v>
      </c>
      <c r="H163" s="107">
        <f t="shared" si="113"/>
        <v>0</v>
      </c>
      <c r="IC163" s="40"/>
      <c r="ID163" s="40"/>
      <c r="IE163" s="40"/>
      <c r="IF163" s="40"/>
      <c r="IG163" s="40"/>
      <c r="IH163" s="40"/>
    </row>
    <row r="164" spans="1:242" s="55" customFormat="1">
      <c r="A164" s="58"/>
      <c r="B164" s="81" t="s">
        <v>399</v>
      </c>
      <c r="C164" s="107">
        <f t="shared" ref="C164:F164" si="114">C165+C166</f>
        <v>0</v>
      </c>
      <c r="D164" s="107">
        <f t="shared" si="114"/>
        <v>0</v>
      </c>
      <c r="E164" s="107">
        <f t="shared" si="114"/>
        <v>0</v>
      </c>
      <c r="F164" s="107">
        <f t="shared" si="114"/>
        <v>0</v>
      </c>
      <c r="G164" s="107">
        <f t="shared" ref="G164:H164" si="115">G165+G166</f>
        <v>0</v>
      </c>
      <c r="H164" s="107">
        <f t="shared" si="115"/>
        <v>0</v>
      </c>
      <c r="IC164" s="40"/>
      <c r="ID164" s="40"/>
      <c r="IE164" s="40"/>
      <c r="IF164" s="40"/>
      <c r="IG164" s="40"/>
      <c r="IH164" s="40"/>
    </row>
    <row r="165" spans="1:242">
      <c r="A165" s="58"/>
      <c r="B165" s="81" t="s">
        <v>363</v>
      </c>
      <c r="C165" s="107"/>
      <c r="D165" s="54"/>
      <c r="E165" s="54"/>
      <c r="F165" s="54"/>
      <c r="G165" s="61"/>
      <c r="H165" s="61"/>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row>
    <row r="166" spans="1:242" ht="60">
      <c r="A166" s="52"/>
      <c r="B166" s="81" t="s">
        <v>365</v>
      </c>
      <c r="C166" s="107"/>
      <c r="D166" s="54"/>
      <c r="E166" s="54"/>
      <c r="F166" s="54"/>
      <c r="G166" s="61"/>
      <c r="H166" s="61"/>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row>
    <row r="167" spans="1:242" ht="30">
      <c r="A167" s="52"/>
      <c r="B167" s="81" t="s">
        <v>400</v>
      </c>
      <c r="C167" s="107"/>
      <c r="D167" s="54"/>
      <c r="E167" s="54"/>
      <c r="F167" s="54"/>
      <c r="G167" s="61"/>
      <c r="H167" s="61"/>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row>
    <row r="168" spans="1:242" ht="30">
      <c r="A168" s="52"/>
      <c r="B168" s="81" t="s">
        <v>401</v>
      </c>
      <c r="C168" s="107">
        <f t="shared" ref="C168:F168" si="116">C169+C170</f>
        <v>0</v>
      </c>
      <c r="D168" s="107">
        <f t="shared" si="116"/>
        <v>0</v>
      </c>
      <c r="E168" s="107">
        <f t="shared" si="116"/>
        <v>0</v>
      </c>
      <c r="F168" s="107">
        <f t="shared" si="116"/>
        <v>0</v>
      </c>
      <c r="G168" s="107">
        <f t="shared" ref="G168:H168" si="117">G169+G170</f>
        <v>0</v>
      </c>
      <c r="H168" s="107">
        <f t="shared" si="117"/>
        <v>0</v>
      </c>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row>
    <row r="169" spans="1:242">
      <c r="A169" s="52"/>
      <c r="B169" s="81" t="s">
        <v>363</v>
      </c>
      <c r="C169" s="107"/>
      <c r="D169" s="54"/>
      <c r="E169" s="54"/>
      <c r="F169" s="54"/>
      <c r="G169" s="61"/>
      <c r="H169" s="61"/>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row>
    <row r="170" spans="1:242" ht="60">
      <c r="A170" s="58"/>
      <c r="B170" s="81" t="s">
        <v>365</v>
      </c>
      <c r="C170" s="107"/>
      <c r="D170" s="54"/>
      <c r="E170" s="54"/>
      <c r="F170" s="54"/>
      <c r="G170" s="61"/>
      <c r="H170" s="61"/>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row>
    <row r="171" spans="1:242" ht="30" customHeight="1">
      <c r="A171" s="58"/>
      <c r="B171" s="81" t="s">
        <v>402</v>
      </c>
      <c r="C171" s="107"/>
      <c r="D171" s="54"/>
      <c r="E171" s="54"/>
      <c r="F171" s="54"/>
      <c r="G171" s="61"/>
      <c r="H171" s="61"/>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row>
    <row r="172" spans="1:242" ht="16.5" customHeight="1">
      <c r="A172" s="58"/>
      <c r="B172" s="62" t="s">
        <v>356</v>
      </c>
      <c r="C172" s="107"/>
      <c r="D172" s="54"/>
      <c r="E172" s="54"/>
      <c r="F172" s="54"/>
      <c r="G172" s="61"/>
      <c r="H172" s="61"/>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row>
    <row r="173" spans="1:242">
      <c r="A173" s="52" t="s">
        <v>403</v>
      </c>
      <c r="B173" s="62" t="s">
        <v>404</v>
      </c>
      <c r="C173" s="106">
        <f t="shared" ref="C173:F173" si="118">C174+C175</f>
        <v>0</v>
      </c>
      <c r="D173" s="106">
        <f t="shared" si="118"/>
        <v>14465190</v>
      </c>
      <c r="E173" s="106">
        <f t="shared" si="118"/>
        <v>14553650</v>
      </c>
      <c r="F173" s="106">
        <f t="shared" si="118"/>
        <v>14553650</v>
      </c>
      <c r="G173" s="106">
        <f t="shared" ref="G173:H173" si="119">G174+G175</f>
        <v>10848856.140000001</v>
      </c>
      <c r="H173" s="106">
        <f t="shared" si="119"/>
        <v>7692</v>
      </c>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row>
    <row r="174" spans="1:242" ht="16.5" customHeight="1">
      <c r="A174" s="52"/>
      <c r="B174" s="62" t="s">
        <v>363</v>
      </c>
      <c r="C174" s="106"/>
      <c r="D174" s="106">
        <v>14408090</v>
      </c>
      <c r="E174" s="106">
        <v>14488210</v>
      </c>
      <c r="F174" s="106">
        <v>14488210</v>
      </c>
      <c r="G174" s="106">
        <v>10791166.140000001</v>
      </c>
      <c r="H174" s="106">
        <v>0</v>
      </c>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row>
    <row r="175" spans="1:242" ht="60">
      <c r="A175" s="52"/>
      <c r="B175" s="62" t="s">
        <v>365</v>
      </c>
      <c r="C175" s="106"/>
      <c r="D175" s="106">
        <v>57100</v>
      </c>
      <c r="E175" s="106">
        <v>65440</v>
      </c>
      <c r="F175" s="106">
        <v>65440</v>
      </c>
      <c r="G175" s="106">
        <v>57690</v>
      </c>
      <c r="H175" s="106">
        <v>7692</v>
      </c>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row>
    <row r="176" spans="1:242" ht="16.5" customHeight="1">
      <c r="A176" s="58"/>
      <c r="B176" s="62" t="s">
        <v>356</v>
      </c>
      <c r="C176" s="106"/>
      <c r="D176" s="54"/>
      <c r="E176" s="54"/>
      <c r="F176" s="54"/>
      <c r="G176" s="61"/>
      <c r="H176" s="61"/>
      <c r="IB176" s="55"/>
    </row>
    <row r="177" spans="1:236">
      <c r="A177" s="58" t="s">
        <v>405</v>
      </c>
      <c r="B177" s="62" t="s">
        <v>406</v>
      </c>
      <c r="C177" s="107">
        <f t="shared" ref="C177:F177" si="120">C178+C179</f>
        <v>0</v>
      </c>
      <c r="D177" s="107">
        <f t="shared" si="120"/>
        <v>5788290</v>
      </c>
      <c r="E177" s="107">
        <f t="shared" si="120"/>
        <v>5964290</v>
      </c>
      <c r="F177" s="107">
        <f t="shared" si="120"/>
        <v>4541620</v>
      </c>
      <c r="G177" s="107">
        <f t="shared" ref="G177:H177" si="121">G178+G179</f>
        <v>3461939.15</v>
      </c>
      <c r="H177" s="107">
        <f t="shared" si="121"/>
        <v>567956.19999999995</v>
      </c>
      <c r="IB177" s="55"/>
    </row>
    <row r="178" spans="1:236">
      <c r="A178" s="58"/>
      <c r="B178" s="62" t="s">
        <v>363</v>
      </c>
      <c r="C178" s="107"/>
      <c r="D178" s="106">
        <v>5788000</v>
      </c>
      <c r="E178" s="106">
        <v>5964000</v>
      </c>
      <c r="F178" s="106">
        <v>4541330</v>
      </c>
      <c r="G178" s="107">
        <v>3461650</v>
      </c>
      <c r="H178" s="107">
        <v>567956.19999999995</v>
      </c>
      <c r="IB178" s="55"/>
    </row>
    <row r="179" spans="1:236" ht="60">
      <c r="A179" s="58"/>
      <c r="B179" s="62" t="s">
        <v>365</v>
      </c>
      <c r="C179" s="107"/>
      <c r="D179" s="106">
        <v>290</v>
      </c>
      <c r="E179" s="106">
        <v>290</v>
      </c>
      <c r="F179" s="106">
        <v>290</v>
      </c>
      <c r="G179" s="106">
        <v>289.14999999999998</v>
      </c>
      <c r="H179" s="106"/>
      <c r="IB179" s="55"/>
    </row>
    <row r="180" spans="1:236">
      <c r="A180" s="58"/>
      <c r="B180" s="62" t="s">
        <v>356</v>
      </c>
      <c r="C180" s="107"/>
      <c r="D180" s="54"/>
      <c r="E180" s="54"/>
      <c r="F180" s="54"/>
      <c r="G180" s="68"/>
      <c r="H180" s="68"/>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row>
    <row r="181" spans="1:236">
      <c r="A181" s="58" t="s">
        <v>407</v>
      </c>
      <c r="B181" s="56" t="s">
        <v>408</v>
      </c>
      <c r="C181" s="106">
        <f>+C182+C193+C198+C203+C215</f>
        <v>0</v>
      </c>
      <c r="D181" s="106">
        <f t="shared" ref="D181:F181" si="122">+D182+D193+D198+D203+D215</f>
        <v>166889960</v>
      </c>
      <c r="E181" s="106">
        <f t="shared" si="122"/>
        <v>160723240</v>
      </c>
      <c r="F181" s="106">
        <f t="shared" si="122"/>
        <v>117627520</v>
      </c>
      <c r="G181" s="106">
        <f t="shared" ref="G181:H181" si="123">+G182+G193+G198+G203+G215</f>
        <v>84089538.460000008</v>
      </c>
      <c r="H181" s="106">
        <f t="shared" si="123"/>
        <v>11891789.899999999</v>
      </c>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row>
    <row r="182" spans="1:236">
      <c r="A182" s="58" t="s">
        <v>409</v>
      </c>
      <c r="B182" s="56" t="s">
        <v>410</v>
      </c>
      <c r="C182" s="106">
        <f>+C183+C187+C188+C189+C190+C191</f>
        <v>0</v>
      </c>
      <c r="D182" s="106">
        <f t="shared" ref="D182:F182" si="124">+D183+D187+D188+D189+D190+D191</f>
        <v>97266000</v>
      </c>
      <c r="E182" s="106">
        <f t="shared" si="124"/>
        <v>92042920</v>
      </c>
      <c r="F182" s="106">
        <f t="shared" si="124"/>
        <v>64078090</v>
      </c>
      <c r="G182" s="106">
        <f t="shared" ref="G182:H182" si="125">+G183+G187+G188+G189+G190+G191</f>
        <v>43362270.310000002</v>
      </c>
      <c r="H182" s="106">
        <f t="shared" si="125"/>
        <v>5285730.3099999996</v>
      </c>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row>
    <row r="183" spans="1:236" ht="16.5" customHeight="1">
      <c r="A183" s="58"/>
      <c r="B183" s="68" t="s">
        <v>507</v>
      </c>
      <c r="C183" s="107">
        <f>C184+C185+C186</f>
        <v>0</v>
      </c>
      <c r="D183" s="106">
        <v>90558000</v>
      </c>
      <c r="E183" s="106">
        <v>86694590</v>
      </c>
      <c r="F183" s="106">
        <v>59359760</v>
      </c>
      <c r="G183" s="107">
        <f t="shared" ref="G183:H183" si="126">G184+G185+G186</f>
        <v>40440320.310000002</v>
      </c>
      <c r="H183" s="107">
        <f t="shared" si="126"/>
        <v>5285730.3099999996</v>
      </c>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row>
    <row r="184" spans="1:236" ht="16.5" customHeight="1">
      <c r="A184" s="58"/>
      <c r="B184" s="105" t="s">
        <v>412</v>
      </c>
      <c r="C184" s="107"/>
      <c r="D184" s="54"/>
      <c r="E184" s="54"/>
      <c r="F184" s="54"/>
      <c r="G184" s="107">
        <v>22649623.93</v>
      </c>
      <c r="H184" s="107">
        <v>3210801.76</v>
      </c>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row>
    <row r="185" spans="1:236">
      <c r="A185" s="58"/>
      <c r="B185" s="105" t="s">
        <v>413</v>
      </c>
      <c r="C185" s="107"/>
      <c r="D185" s="54"/>
      <c r="E185" s="54"/>
      <c r="F185" s="54"/>
      <c r="G185" s="107">
        <v>17755112.57</v>
      </c>
      <c r="H185" s="107">
        <v>2055834.8</v>
      </c>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row>
    <row r="186" spans="1:236">
      <c r="A186" s="58"/>
      <c r="B186" s="105" t="s">
        <v>506</v>
      </c>
      <c r="C186" s="107"/>
      <c r="D186" s="54"/>
      <c r="E186" s="54"/>
      <c r="F186" s="54"/>
      <c r="G186" s="107">
        <v>35583.81</v>
      </c>
      <c r="H186" s="107">
        <v>19093.75</v>
      </c>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row>
    <row r="187" spans="1:236">
      <c r="A187" s="52"/>
      <c r="B187" s="68" t="s">
        <v>414</v>
      </c>
      <c r="C187" s="107"/>
      <c r="D187" s="106">
        <v>4284000</v>
      </c>
      <c r="E187" s="106">
        <v>4614000</v>
      </c>
      <c r="F187" s="106">
        <v>3993000</v>
      </c>
      <c r="G187" s="107">
        <v>2492870</v>
      </c>
      <c r="H187" s="107">
        <v>0</v>
      </c>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row>
    <row r="188" spans="1:236" ht="30">
      <c r="A188" s="52"/>
      <c r="B188" s="68" t="s">
        <v>415</v>
      </c>
      <c r="C188" s="107"/>
      <c r="D188" s="106">
        <v>217000</v>
      </c>
      <c r="E188" s="106">
        <v>217000</v>
      </c>
      <c r="F188" s="106">
        <v>217000</v>
      </c>
      <c r="G188" s="107">
        <v>40000</v>
      </c>
      <c r="H188" s="107">
        <v>0</v>
      </c>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row>
    <row r="189" spans="1:236" ht="45">
      <c r="A189" s="52"/>
      <c r="B189" s="68" t="s">
        <v>416</v>
      </c>
      <c r="C189" s="107"/>
      <c r="D189" s="106">
        <v>611000</v>
      </c>
      <c r="E189" s="106">
        <v>501000</v>
      </c>
      <c r="F189" s="106">
        <v>501000</v>
      </c>
      <c r="G189" s="107">
        <v>386750</v>
      </c>
      <c r="H189" s="107">
        <v>0</v>
      </c>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row>
    <row r="190" spans="1:236" ht="60">
      <c r="A190" s="52"/>
      <c r="B190" s="68" t="s">
        <v>365</v>
      </c>
      <c r="C190" s="107"/>
      <c r="D190" s="106"/>
      <c r="E190" s="106"/>
      <c r="F190" s="106"/>
      <c r="G190" s="107"/>
      <c r="H190" s="107"/>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row>
    <row r="191" spans="1:236" ht="45">
      <c r="A191" s="52"/>
      <c r="B191" s="68" t="s">
        <v>502</v>
      </c>
      <c r="C191" s="107"/>
      <c r="D191" s="106">
        <v>1596000</v>
      </c>
      <c r="E191" s="106">
        <v>16330</v>
      </c>
      <c r="F191" s="106">
        <v>7330</v>
      </c>
      <c r="G191" s="107">
        <v>2330</v>
      </c>
      <c r="H191" s="107">
        <v>0</v>
      </c>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row>
    <row r="192" spans="1:236">
      <c r="A192" s="52"/>
      <c r="B192" s="62" t="s">
        <v>356</v>
      </c>
      <c r="C192" s="107"/>
      <c r="D192" s="54"/>
      <c r="E192" s="54"/>
      <c r="F192" s="54"/>
      <c r="G192" s="41">
        <v>-55923.41</v>
      </c>
      <c r="H192" s="59">
        <v>-1112.45</v>
      </c>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row>
    <row r="193" spans="1:236">
      <c r="A193" s="52" t="s">
        <v>417</v>
      </c>
      <c r="B193" s="82" t="s">
        <v>418</v>
      </c>
      <c r="C193" s="107">
        <f>C194+C195+C196</f>
        <v>0</v>
      </c>
      <c r="D193" s="107">
        <f t="shared" ref="D193:F193" si="127">D194+D195+D196</f>
        <v>28654530</v>
      </c>
      <c r="E193" s="107">
        <f t="shared" si="127"/>
        <v>28685100</v>
      </c>
      <c r="F193" s="107">
        <f t="shared" si="127"/>
        <v>22449100</v>
      </c>
      <c r="G193" s="107">
        <f t="shared" ref="G193:H193" si="128">G194+G195+G196</f>
        <v>17080358.039999999</v>
      </c>
      <c r="H193" s="107">
        <f t="shared" si="128"/>
        <v>1794902.68</v>
      </c>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row>
    <row r="194" spans="1:236">
      <c r="A194" s="52"/>
      <c r="B194" s="83" t="s">
        <v>363</v>
      </c>
      <c r="C194" s="107"/>
      <c r="D194" s="106">
        <v>28645000</v>
      </c>
      <c r="E194" s="106">
        <v>28675570</v>
      </c>
      <c r="F194" s="106">
        <v>22439570</v>
      </c>
      <c r="G194" s="106">
        <v>17072910</v>
      </c>
      <c r="H194" s="107">
        <v>1793340</v>
      </c>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5"/>
      <c r="DR194" s="55"/>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5"/>
      <c r="HY194" s="55"/>
      <c r="HZ194" s="55"/>
      <c r="IA194" s="55"/>
      <c r="IB194" s="55"/>
    </row>
    <row r="195" spans="1:236" ht="60">
      <c r="A195" s="52"/>
      <c r="B195" s="83" t="s">
        <v>365</v>
      </c>
      <c r="C195" s="107"/>
      <c r="D195" s="106">
        <v>9530</v>
      </c>
      <c r="E195" s="106">
        <v>9530</v>
      </c>
      <c r="F195" s="106">
        <v>9530</v>
      </c>
      <c r="G195" s="107">
        <v>7448.04</v>
      </c>
      <c r="H195" s="107">
        <v>1562.68</v>
      </c>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5"/>
      <c r="HY195" s="55"/>
      <c r="HZ195" s="55"/>
      <c r="IA195" s="55"/>
      <c r="IB195" s="55"/>
    </row>
    <row r="196" spans="1:236" ht="30">
      <c r="A196" s="52"/>
      <c r="B196" s="83" t="s">
        <v>503</v>
      </c>
      <c r="C196" s="107"/>
      <c r="D196" s="54"/>
      <c r="E196" s="54"/>
      <c r="F196" s="54"/>
      <c r="G196" s="60"/>
      <c r="H196" s="60"/>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c r="HC196" s="55"/>
      <c r="HD196" s="55"/>
      <c r="HE196" s="55"/>
      <c r="HF196" s="55"/>
      <c r="HG196" s="55"/>
      <c r="HH196" s="55"/>
      <c r="HI196" s="55"/>
      <c r="HJ196" s="55"/>
      <c r="HK196" s="55"/>
      <c r="HL196" s="55"/>
      <c r="HM196" s="55"/>
      <c r="HN196" s="55"/>
      <c r="HO196" s="55"/>
      <c r="HP196" s="55"/>
      <c r="HQ196" s="55"/>
      <c r="HR196" s="55"/>
      <c r="HS196" s="55"/>
      <c r="HT196" s="55"/>
      <c r="HU196" s="55"/>
      <c r="HV196" s="55"/>
      <c r="HW196" s="55"/>
      <c r="HX196" s="55"/>
      <c r="HY196" s="55"/>
      <c r="HZ196" s="55"/>
      <c r="IA196" s="55"/>
      <c r="IB196" s="55"/>
    </row>
    <row r="197" spans="1:236">
      <c r="A197" s="52"/>
      <c r="B197" s="62" t="s">
        <v>356</v>
      </c>
      <c r="C197" s="107"/>
      <c r="D197" s="54"/>
      <c r="E197" s="54"/>
      <c r="F197" s="54"/>
      <c r="G197" s="85">
        <v>-9900.6299999999992</v>
      </c>
      <c r="H197" s="85">
        <v>-3760.56</v>
      </c>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IB197" s="55"/>
    </row>
    <row r="198" spans="1:236">
      <c r="A198" s="52" t="s">
        <v>419</v>
      </c>
      <c r="B198" s="84" t="s">
        <v>420</v>
      </c>
      <c r="C198" s="107">
        <f t="shared" ref="C198:F198" si="129">+C199+C200+C201</f>
        <v>0</v>
      </c>
      <c r="D198" s="107">
        <f t="shared" si="129"/>
        <v>6390000</v>
      </c>
      <c r="E198" s="107">
        <f t="shared" si="129"/>
        <v>6008330</v>
      </c>
      <c r="F198" s="107">
        <f t="shared" si="129"/>
        <v>4062500</v>
      </c>
      <c r="G198" s="107">
        <f t="shared" ref="G198:H198" si="130">+G199+G200+G201</f>
        <v>2770090</v>
      </c>
      <c r="H198" s="107">
        <f t="shared" si="130"/>
        <v>382760</v>
      </c>
      <c r="IB198" s="55"/>
    </row>
    <row r="199" spans="1:236">
      <c r="A199" s="52"/>
      <c r="B199" s="68" t="s">
        <v>411</v>
      </c>
      <c r="C199" s="107"/>
      <c r="D199" s="106">
        <v>6390000</v>
      </c>
      <c r="E199" s="106">
        <v>6008330</v>
      </c>
      <c r="F199" s="106">
        <v>4062500</v>
      </c>
      <c r="G199" s="107">
        <v>2770090</v>
      </c>
      <c r="H199" s="107">
        <v>382760</v>
      </c>
      <c r="I199" s="85"/>
      <c r="J199" s="85"/>
      <c r="K199" s="85"/>
      <c r="L199" s="85"/>
      <c r="M199" s="85"/>
      <c r="N199" s="85"/>
      <c r="O199" s="85"/>
      <c r="P199" s="85"/>
      <c r="Q199" s="85"/>
      <c r="R199" s="85"/>
      <c r="S199" s="85"/>
      <c r="IB199" s="55"/>
    </row>
    <row r="200" spans="1:236" ht="30">
      <c r="A200" s="52"/>
      <c r="B200" s="68" t="s">
        <v>421</v>
      </c>
      <c r="C200" s="107"/>
      <c r="D200" s="54"/>
      <c r="E200" s="54"/>
      <c r="F200" s="54"/>
      <c r="G200" s="61"/>
      <c r="H200" s="61"/>
      <c r="I200" s="41"/>
      <c r="J200" s="41"/>
      <c r="K200" s="41"/>
      <c r="L200" s="41"/>
      <c r="M200" s="41"/>
      <c r="N200" s="41"/>
      <c r="O200" s="41"/>
      <c r="P200" s="41"/>
      <c r="Q200" s="41"/>
      <c r="R200" s="41"/>
      <c r="S200" s="41"/>
      <c r="IB200" s="55"/>
    </row>
    <row r="201" spans="1:236" ht="60">
      <c r="A201" s="52"/>
      <c r="B201" s="68" t="s">
        <v>365</v>
      </c>
      <c r="C201" s="107"/>
      <c r="D201" s="54"/>
      <c r="E201" s="54"/>
      <c r="F201" s="54"/>
      <c r="G201" s="61"/>
      <c r="H201" s="61"/>
      <c r="I201" s="41"/>
      <c r="J201" s="41"/>
      <c r="K201" s="41"/>
      <c r="L201" s="41"/>
      <c r="M201" s="41"/>
      <c r="N201" s="41"/>
      <c r="O201" s="41"/>
      <c r="P201" s="41"/>
      <c r="Q201" s="41"/>
      <c r="R201" s="41"/>
      <c r="S201" s="41"/>
    </row>
    <row r="202" spans="1:236">
      <c r="A202" s="52"/>
      <c r="B202" s="62" t="s">
        <v>356</v>
      </c>
      <c r="C202" s="107"/>
      <c r="D202" s="54"/>
      <c r="E202" s="54"/>
      <c r="F202" s="54"/>
      <c r="G202" s="85">
        <v>-554</v>
      </c>
      <c r="H202" s="85">
        <v>0</v>
      </c>
    </row>
    <row r="203" spans="1:236">
      <c r="A203" s="52" t="s">
        <v>422</v>
      </c>
      <c r="B203" s="84" t="s">
        <v>423</v>
      </c>
      <c r="C203" s="106">
        <f>+C204+C205+C209+C212+C206+C213</f>
        <v>0</v>
      </c>
      <c r="D203" s="106">
        <f t="shared" ref="D203:F203" si="131">+D204+D205+D209+D212+D206+D213</f>
        <v>24752130</v>
      </c>
      <c r="E203" s="106">
        <f t="shared" si="131"/>
        <v>24825590</v>
      </c>
      <c r="F203" s="106">
        <f t="shared" si="131"/>
        <v>21371530</v>
      </c>
      <c r="G203" s="106">
        <f t="shared" ref="G203:H203" si="132">+G204+G205+G209+G212+G206+G213</f>
        <v>17487439.609999999</v>
      </c>
      <c r="H203" s="106">
        <f t="shared" si="132"/>
        <v>3954041.91</v>
      </c>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55"/>
      <c r="HY203" s="55"/>
      <c r="HZ203" s="55"/>
      <c r="IA203" s="55"/>
    </row>
    <row r="204" spans="1:236">
      <c r="A204" s="52"/>
      <c r="B204" s="59" t="s">
        <v>424</v>
      </c>
      <c r="C204" s="107"/>
      <c r="D204" s="106">
        <v>24596200</v>
      </c>
      <c r="E204" s="106">
        <v>24666200</v>
      </c>
      <c r="F204" s="106">
        <v>21212140</v>
      </c>
      <c r="G204" s="106">
        <v>17348610</v>
      </c>
      <c r="H204" s="107">
        <v>3952900</v>
      </c>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row>
    <row r="205" spans="1:236" ht="60">
      <c r="A205" s="52"/>
      <c r="B205" s="59" t="s">
        <v>365</v>
      </c>
      <c r="C205" s="107"/>
      <c r="D205" s="106">
        <v>10350</v>
      </c>
      <c r="E205" s="106">
        <v>10350</v>
      </c>
      <c r="F205" s="106">
        <v>10350</v>
      </c>
      <c r="G205" s="107">
        <v>9989.61</v>
      </c>
      <c r="H205" s="107">
        <v>1061.9100000000001</v>
      </c>
    </row>
    <row r="206" spans="1:236">
      <c r="A206" s="52"/>
      <c r="B206" s="59" t="s">
        <v>425</v>
      </c>
      <c r="C206" s="107">
        <f t="shared" ref="C206:F206" si="133">C207+C208</f>
        <v>0</v>
      </c>
      <c r="D206" s="107">
        <f t="shared" si="133"/>
        <v>144000</v>
      </c>
      <c r="E206" s="107">
        <f t="shared" si="133"/>
        <v>147000</v>
      </c>
      <c r="F206" s="107">
        <f t="shared" si="133"/>
        <v>147000</v>
      </c>
      <c r="G206" s="107">
        <f t="shared" ref="G206:H206" si="134">G207+G208</f>
        <v>128000</v>
      </c>
      <c r="H206" s="107">
        <f t="shared" si="134"/>
        <v>0</v>
      </c>
    </row>
    <row r="207" spans="1:236">
      <c r="A207" s="52"/>
      <c r="B207" s="59" t="s">
        <v>363</v>
      </c>
      <c r="C207" s="107"/>
      <c r="D207" s="106">
        <v>144000</v>
      </c>
      <c r="E207" s="106">
        <v>147000</v>
      </c>
      <c r="F207" s="106">
        <v>147000</v>
      </c>
      <c r="G207" s="107">
        <v>128000</v>
      </c>
      <c r="H207" s="107">
        <v>0</v>
      </c>
    </row>
    <row r="208" spans="1:236" ht="60">
      <c r="A208" s="52"/>
      <c r="B208" s="59" t="s">
        <v>365</v>
      </c>
      <c r="C208" s="107"/>
      <c r="D208" s="54"/>
      <c r="E208" s="54"/>
      <c r="F208" s="54"/>
      <c r="G208" s="61"/>
      <c r="H208" s="61"/>
    </row>
    <row r="209" spans="1:236" ht="30">
      <c r="A209" s="52"/>
      <c r="B209" s="59" t="s">
        <v>426</v>
      </c>
      <c r="C209" s="107">
        <f t="shared" ref="C209:F209" si="135">C210+C211</f>
        <v>0</v>
      </c>
      <c r="D209" s="107">
        <f t="shared" si="135"/>
        <v>1580</v>
      </c>
      <c r="E209" s="107">
        <f t="shared" si="135"/>
        <v>2040</v>
      </c>
      <c r="F209" s="107">
        <f t="shared" si="135"/>
        <v>2040</v>
      </c>
      <c r="G209" s="107">
        <f t="shared" ref="G209:H209" si="136">G210+G211</f>
        <v>840</v>
      </c>
      <c r="H209" s="107">
        <f t="shared" si="136"/>
        <v>80</v>
      </c>
    </row>
    <row r="210" spans="1:236">
      <c r="A210" s="58"/>
      <c r="B210" s="59" t="s">
        <v>363</v>
      </c>
      <c r="C210" s="107"/>
      <c r="D210" s="106">
        <v>1580</v>
      </c>
      <c r="E210" s="106">
        <v>2040</v>
      </c>
      <c r="F210" s="106">
        <v>2040</v>
      </c>
      <c r="G210" s="107">
        <v>840</v>
      </c>
      <c r="H210" s="107">
        <v>80</v>
      </c>
    </row>
    <row r="211" spans="1:236" ht="60">
      <c r="A211" s="58"/>
      <c r="B211" s="59" t="s">
        <v>365</v>
      </c>
      <c r="C211" s="107"/>
      <c r="D211" s="54"/>
      <c r="E211" s="54"/>
      <c r="F211" s="54"/>
      <c r="G211" s="61"/>
      <c r="H211" s="61"/>
      <c r="IB211" s="55"/>
    </row>
    <row r="212" spans="1:236" ht="30">
      <c r="A212" s="52"/>
      <c r="B212" s="59" t="s">
        <v>427</v>
      </c>
      <c r="C212" s="107"/>
      <c r="D212" s="54"/>
      <c r="E212" s="54"/>
      <c r="F212" s="54"/>
      <c r="G212" s="61"/>
      <c r="H212" s="61"/>
      <c r="IB212" s="55"/>
    </row>
    <row r="213" spans="1:236">
      <c r="A213" s="58"/>
      <c r="B213" s="59" t="s">
        <v>504</v>
      </c>
      <c r="C213" s="107"/>
      <c r="D213" s="54"/>
      <c r="E213" s="54"/>
      <c r="F213" s="54"/>
      <c r="G213" s="61"/>
      <c r="H213" s="61"/>
    </row>
    <row r="214" spans="1:236">
      <c r="A214" s="58"/>
      <c r="B214" s="62" t="s">
        <v>356</v>
      </c>
      <c r="C214" s="107"/>
      <c r="D214" s="54"/>
      <c r="E214" s="54"/>
      <c r="F214" s="54"/>
      <c r="G214" s="41">
        <v>-2218.33</v>
      </c>
      <c r="H214" s="107">
        <v>-60</v>
      </c>
    </row>
    <row r="215" spans="1:236" ht="16.5" customHeight="1">
      <c r="A215" s="58" t="s">
        <v>428</v>
      </c>
      <c r="B215" s="84" t="s">
        <v>429</v>
      </c>
      <c r="C215" s="107">
        <f>+C216+C217+C218</f>
        <v>0</v>
      </c>
      <c r="D215" s="107">
        <f t="shared" ref="D215:F215" si="137">+D216+D217+D218</f>
        <v>9827300</v>
      </c>
      <c r="E215" s="107">
        <f t="shared" si="137"/>
        <v>9161300</v>
      </c>
      <c r="F215" s="107">
        <f t="shared" si="137"/>
        <v>5666300</v>
      </c>
      <c r="G215" s="107">
        <f t="shared" ref="G215:H215" si="138">+G216+G217+G218</f>
        <v>3389380.5</v>
      </c>
      <c r="H215" s="107">
        <f t="shared" si="138"/>
        <v>474355</v>
      </c>
    </row>
    <row r="216" spans="1:236">
      <c r="A216" s="58"/>
      <c r="B216" s="68" t="s">
        <v>411</v>
      </c>
      <c r="C216" s="107"/>
      <c r="D216" s="106">
        <v>9825000</v>
      </c>
      <c r="E216" s="106">
        <v>9159000</v>
      </c>
      <c r="F216" s="106">
        <v>5664000</v>
      </c>
      <c r="G216" s="107">
        <v>3388040</v>
      </c>
      <c r="H216" s="107">
        <v>474040</v>
      </c>
    </row>
    <row r="217" spans="1:236" ht="30">
      <c r="A217" s="58"/>
      <c r="B217" s="68" t="s">
        <v>421</v>
      </c>
      <c r="C217" s="107"/>
      <c r="D217" s="54"/>
      <c r="E217" s="54"/>
      <c r="F217" s="54"/>
      <c r="G217" s="61"/>
      <c r="H217" s="61"/>
    </row>
    <row r="218" spans="1:236" ht="60">
      <c r="A218" s="58"/>
      <c r="B218" s="68" t="s">
        <v>365</v>
      </c>
      <c r="C218" s="107"/>
      <c r="D218" s="106">
        <v>2300</v>
      </c>
      <c r="E218" s="106">
        <v>2300</v>
      </c>
      <c r="F218" s="106">
        <v>2300</v>
      </c>
      <c r="G218" s="106">
        <v>1340.5</v>
      </c>
      <c r="H218" s="106">
        <v>315</v>
      </c>
    </row>
    <row r="219" spans="1:236">
      <c r="A219" s="58"/>
      <c r="B219" s="62" t="s">
        <v>356</v>
      </c>
      <c r="C219" s="107"/>
      <c r="D219" s="54"/>
      <c r="E219" s="54"/>
      <c r="F219" s="54"/>
      <c r="G219" s="41">
        <v>-1024</v>
      </c>
      <c r="H219" s="41">
        <v>-112</v>
      </c>
    </row>
    <row r="220" spans="1:236">
      <c r="A220" s="58" t="s">
        <v>430</v>
      </c>
      <c r="B220" s="56" t="s">
        <v>431</v>
      </c>
      <c r="C220" s="107">
        <f t="shared" ref="C220:F220" si="139">C221+C222</f>
        <v>0</v>
      </c>
      <c r="D220" s="107">
        <f t="shared" si="139"/>
        <v>853000</v>
      </c>
      <c r="E220" s="107">
        <f t="shared" si="139"/>
        <v>851020</v>
      </c>
      <c r="F220" s="107">
        <f t="shared" si="139"/>
        <v>615350</v>
      </c>
      <c r="G220" s="107">
        <f t="shared" ref="G220:H220" si="140">G221+G222</f>
        <v>445020</v>
      </c>
      <c r="H220" s="107">
        <f t="shared" si="140"/>
        <v>62000</v>
      </c>
    </row>
    <row r="221" spans="1:236">
      <c r="A221" s="58"/>
      <c r="B221" s="86" t="s">
        <v>363</v>
      </c>
      <c r="C221" s="107"/>
      <c r="D221" s="106">
        <v>853000</v>
      </c>
      <c r="E221" s="106">
        <v>851020</v>
      </c>
      <c r="F221" s="106">
        <v>615350</v>
      </c>
      <c r="G221" s="107">
        <v>445020</v>
      </c>
      <c r="H221" s="107">
        <v>62000</v>
      </c>
    </row>
    <row r="222" spans="1:236" ht="60">
      <c r="A222" s="58"/>
      <c r="B222" s="86" t="s">
        <v>365</v>
      </c>
      <c r="C222" s="107"/>
      <c r="D222" s="54"/>
      <c r="E222" s="54"/>
      <c r="F222" s="54"/>
      <c r="G222" s="76"/>
      <c r="H222" s="76"/>
    </row>
    <row r="223" spans="1:236">
      <c r="A223" s="58"/>
      <c r="B223" s="62" t="s">
        <v>356</v>
      </c>
      <c r="C223" s="107"/>
      <c r="D223" s="54"/>
      <c r="E223" s="54"/>
      <c r="F223" s="54"/>
      <c r="G223" s="41">
        <v>-848.25</v>
      </c>
      <c r="H223" s="41">
        <v>-848.25</v>
      </c>
    </row>
    <row r="224" spans="1:236">
      <c r="A224" s="58" t="s">
        <v>432</v>
      </c>
      <c r="B224" s="56" t="s">
        <v>433</v>
      </c>
      <c r="C224" s="106">
        <f>+C225+C243</f>
        <v>0</v>
      </c>
      <c r="D224" s="106">
        <f t="shared" ref="D224:F224" si="141">+D225+D243</f>
        <v>222205400</v>
      </c>
      <c r="E224" s="106">
        <f t="shared" si="141"/>
        <v>196329040</v>
      </c>
      <c r="F224" s="106">
        <f t="shared" si="141"/>
        <v>183002450</v>
      </c>
      <c r="G224" s="106">
        <f t="shared" ref="G224:H224" si="142">+G225+G243</f>
        <v>139822518.81999999</v>
      </c>
      <c r="H224" s="106">
        <f t="shared" si="142"/>
        <v>17255330</v>
      </c>
    </row>
    <row r="225" spans="1:8">
      <c r="A225" s="58" t="s">
        <v>434</v>
      </c>
      <c r="B225" s="56" t="s">
        <v>435</v>
      </c>
      <c r="C225" s="107">
        <f>C226+C229+C230+C231+C232+C235+C238+C241</f>
        <v>0</v>
      </c>
      <c r="D225" s="107">
        <f t="shared" ref="D225:F225" si="143">D226+D229+D230+D231+D232+D235+D238+D241</f>
        <v>222205400</v>
      </c>
      <c r="E225" s="107">
        <f t="shared" si="143"/>
        <v>196329040</v>
      </c>
      <c r="F225" s="107">
        <f t="shared" si="143"/>
        <v>183002450</v>
      </c>
      <c r="G225" s="107">
        <f t="shared" ref="G225:H225" si="144">G226+G229+G230+G231+G232+G235+G238+G241</f>
        <v>139822518.81999999</v>
      </c>
      <c r="H225" s="107">
        <f t="shared" si="144"/>
        <v>17255330</v>
      </c>
    </row>
    <row r="226" spans="1:8">
      <c r="A226" s="58"/>
      <c r="B226" s="59" t="s">
        <v>508</v>
      </c>
      <c r="C226" s="107">
        <f>C227+C228</f>
        <v>0</v>
      </c>
      <c r="D226" s="107">
        <v>209046000</v>
      </c>
      <c r="E226" s="107">
        <v>183544000</v>
      </c>
      <c r="F226" s="107">
        <v>171179410</v>
      </c>
      <c r="G226" s="107">
        <f t="shared" ref="G226:H226" si="145">G227+G228</f>
        <v>131755329.99999999</v>
      </c>
      <c r="H226" s="107">
        <f t="shared" si="145"/>
        <v>17255330</v>
      </c>
    </row>
    <row r="227" spans="1:8">
      <c r="A227" s="58"/>
      <c r="B227" s="112" t="s">
        <v>509</v>
      </c>
      <c r="C227" s="107"/>
      <c r="D227" s="54"/>
      <c r="E227" s="54"/>
      <c r="F227" s="54"/>
      <c r="G227" s="107">
        <v>130700672.03999999</v>
      </c>
      <c r="H227" s="107">
        <v>17101702.09</v>
      </c>
    </row>
    <row r="228" spans="1:8">
      <c r="A228" s="58"/>
      <c r="B228" s="112" t="s">
        <v>510</v>
      </c>
      <c r="C228" s="107"/>
      <c r="D228" s="54"/>
      <c r="E228" s="54"/>
      <c r="F228" s="54"/>
      <c r="G228" s="107">
        <v>1054657.96</v>
      </c>
      <c r="H228" s="107">
        <v>153627.91</v>
      </c>
    </row>
    <row r="229" spans="1:8" ht="60">
      <c r="A229" s="58"/>
      <c r="B229" s="59" t="s">
        <v>365</v>
      </c>
      <c r="C229" s="107"/>
      <c r="D229" s="106">
        <v>173080</v>
      </c>
      <c r="E229" s="106">
        <v>173080</v>
      </c>
      <c r="F229" s="106">
        <v>173080</v>
      </c>
      <c r="G229" s="107">
        <v>147475.82</v>
      </c>
      <c r="H229" s="107">
        <v>0</v>
      </c>
    </row>
    <row r="230" spans="1:8" ht="30">
      <c r="A230" s="58"/>
      <c r="B230" s="59" t="s">
        <v>439</v>
      </c>
      <c r="C230" s="107"/>
      <c r="D230" s="106">
        <v>391520</v>
      </c>
      <c r="E230" s="106">
        <v>394870</v>
      </c>
      <c r="F230" s="106">
        <v>381870</v>
      </c>
      <c r="G230" s="107">
        <v>241863</v>
      </c>
      <c r="H230" s="107">
        <v>0</v>
      </c>
    </row>
    <row r="231" spans="1:8">
      <c r="A231" s="58"/>
      <c r="B231" s="59" t="s">
        <v>440</v>
      </c>
      <c r="C231" s="107"/>
      <c r="D231" s="106">
        <v>9902000</v>
      </c>
      <c r="E231" s="106">
        <v>10056920</v>
      </c>
      <c r="F231" s="106">
        <v>9107920</v>
      </c>
      <c r="G231" s="107">
        <v>5807920</v>
      </c>
      <c r="H231" s="107">
        <v>0</v>
      </c>
    </row>
    <row r="232" spans="1:8" ht="45">
      <c r="A232" s="58"/>
      <c r="B232" s="59" t="s">
        <v>436</v>
      </c>
      <c r="C232" s="107">
        <f t="shared" ref="C232:F232" si="146">C233+C234</f>
        <v>0</v>
      </c>
      <c r="D232" s="107">
        <f t="shared" si="146"/>
        <v>0</v>
      </c>
      <c r="E232" s="107">
        <f t="shared" si="146"/>
        <v>0</v>
      </c>
      <c r="F232" s="107">
        <f t="shared" si="146"/>
        <v>0</v>
      </c>
      <c r="G232" s="107">
        <f t="shared" ref="G232:H232" si="147">G233+G234</f>
        <v>0</v>
      </c>
      <c r="H232" s="107">
        <f t="shared" si="147"/>
        <v>0</v>
      </c>
    </row>
    <row r="233" spans="1:8">
      <c r="A233" s="58"/>
      <c r="B233" s="59" t="s">
        <v>367</v>
      </c>
      <c r="C233" s="107"/>
      <c r="D233" s="54"/>
      <c r="E233" s="54"/>
      <c r="F233" s="54"/>
      <c r="G233" s="61"/>
      <c r="H233" s="61"/>
    </row>
    <row r="234" spans="1:8" ht="60">
      <c r="A234" s="58"/>
      <c r="B234" s="59" t="s">
        <v>365</v>
      </c>
      <c r="C234" s="107"/>
      <c r="D234" s="54"/>
      <c r="E234" s="54"/>
      <c r="F234" s="54"/>
      <c r="G234" s="61"/>
      <c r="H234" s="61"/>
    </row>
    <row r="235" spans="1:8" ht="30">
      <c r="A235" s="58"/>
      <c r="B235" s="59" t="s">
        <v>437</v>
      </c>
      <c r="C235" s="107">
        <f>C236+C237</f>
        <v>0</v>
      </c>
      <c r="D235" s="107">
        <f t="shared" ref="D235:F235" si="148">D236+D237</f>
        <v>0</v>
      </c>
      <c r="E235" s="107">
        <f t="shared" si="148"/>
        <v>0</v>
      </c>
      <c r="F235" s="107">
        <f t="shared" si="148"/>
        <v>0</v>
      </c>
      <c r="G235" s="107">
        <f t="shared" ref="G235:H235" si="149">G236+G237</f>
        <v>0</v>
      </c>
      <c r="H235" s="107">
        <f t="shared" si="149"/>
        <v>0</v>
      </c>
    </row>
    <row r="236" spans="1:8">
      <c r="A236" s="58"/>
      <c r="B236" s="59" t="s">
        <v>367</v>
      </c>
      <c r="C236" s="107"/>
      <c r="D236" s="54"/>
      <c r="E236" s="54"/>
      <c r="F236" s="54"/>
      <c r="G236" s="76"/>
      <c r="H236" s="76"/>
    </row>
    <row r="237" spans="1:8" ht="60">
      <c r="A237" s="58"/>
      <c r="B237" s="59" t="s">
        <v>365</v>
      </c>
      <c r="C237" s="107"/>
      <c r="D237" s="54"/>
      <c r="E237" s="54"/>
      <c r="F237" s="54"/>
      <c r="G237" s="76"/>
      <c r="H237" s="76"/>
    </row>
    <row r="238" spans="1:8">
      <c r="A238" s="58"/>
      <c r="B238" s="87" t="s">
        <v>438</v>
      </c>
      <c r="C238" s="107">
        <f t="shared" ref="C238:F238" si="150">C239+C240</f>
        <v>0</v>
      </c>
      <c r="D238" s="107">
        <f t="shared" si="150"/>
        <v>2692800</v>
      </c>
      <c r="E238" s="107">
        <f t="shared" si="150"/>
        <v>2160170</v>
      </c>
      <c r="F238" s="107">
        <f t="shared" si="150"/>
        <v>2160170</v>
      </c>
      <c r="G238" s="107">
        <f t="shared" ref="G238:H238" si="151">G239+G240</f>
        <v>1869930</v>
      </c>
      <c r="H238" s="107">
        <f t="shared" si="151"/>
        <v>0</v>
      </c>
    </row>
    <row r="239" spans="1:8">
      <c r="A239" s="58"/>
      <c r="B239" s="87" t="s">
        <v>367</v>
      </c>
      <c r="C239" s="107"/>
      <c r="D239" s="106">
        <v>2692800</v>
      </c>
      <c r="E239" s="106">
        <v>2160170</v>
      </c>
      <c r="F239" s="106">
        <v>2160170</v>
      </c>
      <c r="G239" s="107">
        <v>1869930</v>
      </c>
      <c r="H239" s="107">
        <v>0</v>
      </c>
    </row>
    <row r="240" spans="1:8" ht="60">
      <c r="A240" s="58"/>
      <c r="B240" s="87" t="s">
        <v>365</v>
      </c>
      <c r="C240" s="107"/>
      <c r="D240" s="54"/>
      <c r="E240" s="54"/>
      <c r="F240" s="54"/>
      <c r="G240" s="61"/>
      <c r="H240" s="61"/>
    </row>
    <row r="241" spans="1:8">
      <c r="A241" s="58"/>
      <c r="B241" s="87" t="s">
        <v>505</v>
      </c>
      <c r="C241" s="107"/>
      <c r="D241" s="54"/>
      <c r="E241" s="54"/>
      <c r="F241" s="54"/>
      <c r="G241" s="61"/>
      <c r="H241" s="61"/>
    </row>
    <row r="242" spans="1:8">
      <c r="A242" s="58"/>
      <c r="B242" s="62" t="s">
        <v>356</v>
      </c>
      <c r="C242" s="107"/>
      <c r="D242" s="54"/>
      <c r="E242" s="54"/>
      <c r="F242" s="54"/>
      <c r="G242" s="41">
        <v>-2921850.59</v>
      </c>
      <c r="H242" s="107">
        <v>-118600.38</v>
      </c>
    </row>
    <row r="243" spans="1:8">
      <c r="A243" s="58" t="s">
        <v>441</v>
      </c>
      <c r="B243" s="56" t="s">
        <v>442</v>
      </c>
      <c r="C243" s="107">
        <f t="shared" ref="C243:F243" si="152">C244+C245+C246+C247</f>
        <v>0</v>
      </c>
      <c r="D243" s="107">
        <f t="shared" si="152"/>
        <v>0</v>
      </c>
      <c r="E243" s="107">
        <f t="shared" si="152"/>
        <v>0</v>
      </c>
      <c r="F243" s="107">
        <f t="shared" si="152"/>
        <v>0</v>
      </c>
      <c r="G243" s="107">
        <f t="shared" ref="G243:H243" si="153">G244+G245+G246+G247</f>
        <v>0</v>
      </c>
      <c r="H243" s="107">
        <f t="shared" si="153"/>
        <v>0</v>
      </c>
    </row>
    <row r="244" spans="1:8">
      <c r="A244" s="58"/>
      <c r="B244" s="59" t="s">
        <v>363</v>
      </c>
      <c r="C244" s="107"/>
      <c r="D244" s="54"/>
      <c r="E244" s="54"/>
      <c r="F244" s="54"/>
      <c r="G244" s="61"/>
      <c r="H244" s="61"/>
    </row>
    <row r="245" spans="1:8">
      <c r="A245" s="58"/>
      <c r="B245" s="88" t="s">
        <v>443</v>
      </c>
      <c r="C245" s="107"/>
      <c r="D245" s="54"/>
      <c r="E245" s="54"/>
      <c r="F245" s="54"/>
      <c r="G245" s="61"/>
      <c r="H245" s="61"/>
    </row>
    <row r="246" spans="1:8" ht="60">
      <c r="A246" s="58"/>
      <c r="B246" s="88" t="s">
        <v>365</v>
      </c>
      <c r="C246" s="107"/>
      <c r="D246" s="54"/>
      <c r="E246" s="54"/>
      <c r="F246" s="54"/>
      <c r="G246" s="61"/>
      <c r="H246" s="61"/>
    </row>
    <row r="247" spans="1:8">
      <c r="A247" s="58"/>
      <c r="B247" s="88" t="s">
        <v>440</v>
      </c>
      <c r="C247" s="107"/>
      <c r="D247" s="54"/>
      <c r="E247" s="54"/>
      <c r="F247" s="54"/>
      <c r="G247" s="61"/>
      <c r="H247" s="61"/>
    </row>
    <row r="248" spans="1:8">
      <c r="A248" s="58"/>
      <c r="B248" s="62" t="s">
        <v>356</v>
      </c>
      <c r="C248" s="107"/>
      <c r="D248" s="54"/>
      <c r="E248" s="54"/>
      <c r="F248" s="54"/>
      <c r="G248" s="61"/>
      <c r="H248" s="61"/>
    </row>
    <row r="249" spans="1:8">
      <c r="A249" s="58" t="s">
        <v>444</v>
      </c>
      <c r="B249" s="62" t="s">
        <v>445</v>
      </c>
      <c r="C249" s="107"/>
      <c r="D249" s="106">
        <v>2957000</v>
      </c>
      <c r="E249" s="106">
        <v>2928190</v>
      </c>
      <c r="F249" s="106">
        <v>2212370</v>
      </c>
      <c r="G249" s="106">
        <v>1409940</v>
      </c>
      <c r="H249" s="107">
        <v>213750</v>
      </c>
    </row>
    <row r="250" spans="1:8">
      <c r="A250" s="58"/>
      <c r="B250" s="62" t="s">
        <v>356</v>
      </c>
      <c r="C250" s="107"/>
      <c r="D250" s="106"/>
      <c r="E250" s="106"/>
      <c r="F250" s="106"/>
      <c r="G250" s="107"/>
      <c r="H250" s="107"/>
    </row>
    <row r="251" spans="1:8">
      <c r="A251" s="58" t="s">
        <v>446</v>
      </c>
      <c r="B251" s="62" t="s">
        <v>447</v>
      </c>
      <c r="C251" s="107"/>
      <c r="D251" s="106">
        <v>4013850</v>
      </c>
      <c r="E251" s="106">
        <v>4013850</v>
      </c>
      <c r="F251" s="106">
        <v>4013850</v>
      </c>
      <c r="G251" s="107">
        <v>3892456.26</v>
      </c>
      <c r="H251" s="107">
        <v>0</v>
      </c>
    </row>
    <row r="252" spans="1:8">
      <c r="A252" s="58"/>
      <c r="B252" s="62" t="s">
        <v>356</v>
      </c>
      <c r="C252" s="107"/>
      <c r="D252" s="106"/>
      <c r="E252" s="106"/>
      <c r="F252" s="106"/>
      <c r="G252" s="41">
        <v>-104002.8</v>
      </c>
      <c r="H252" s="107">
        <v>-57676.5</v>
      </c>
    </row>
    <row r="253" spans="1:8">
      <c r="A253" s="58"/>
      <c r="B253" s="56" t="s">
        <v>448</v>
      </c>
      <c r="C253" s="107">
        <f>C88+C106+C142+C172+C176+C180+C192+C197+C202+C214+C219+C223+C242+C248+C250+C252</f>
        <v>0</v>
      </c>
      <c r="D253" s="107">
        <f t="shared" ref="D253:F253" si="154">D88+D106+D142+D172+D176+D180+D192+D197+D202+D214+D219+D223+D242+D248+D250+D252</f>
        <v>0</v>
      </c>
      <c r="E253" s="107">
        <f t="shared" si="154"/>
        <v>0</v>
      </c>
      <c r="F253" s="107">
        <f t="shared" si="154"/>
        <v>0</v>
      </c>
      <c r="G253" s="107">
        <f t="shared" ref="G253:H253" si="155">G88+G106+G142+G172+G176+G180+G192+G197+G202+G214+G219+G223+G242+G248+G250+G252</f>
        <v>-3187577.0399999996</v>
      </c>
      <c r="H253" s="107">
        <f t="shared" si="155"/>
        <v>-183948.02000000002</v>
      </c>
    </row>
    <row r="254" spans="1:8" ht="30">
      <c r="A254" s="58" t="s">
        <v>219</v>
      </c>
      <c r="B254" s="56" t="s">
        <v>220</v>
      </c>
      <c r="C254" s="107">
        <f t="shared" ref="C254:F255" si="156">C255</f>
        <v>0</v>
      </c>
      <c r="D254" s="107">
        <f t="shared" si="156"/>
        <v>216088360</v>
      </c>
      <c r="E254" s="107">
        <f t="shared" si="156"/>
        <v>216088360</v>
      </c>
      <c r="F254" s="107">
        <f t="shared" si="156"/>
        <v>195276290</v>
      </c>
      <c r="G254" s="107">
        <f t="shared" ref="G254:H255" si="157">G255</f>
        <v>145673906</v>
      </c>
      <c r="H254" s="107">
        <f t="shared" si="157"/>
        <v>20640883</v>
      </c>
    </row>
    <row r="255" spans="1:8">
      <c r="A255" s="58" t="s">
        <v>449</v>
      </c>
      <c r="B255" s="56" t="s">
        <v>450</v>
      </c>
      <c r="C255" s="107">
        <f>C256</f>
        <v>0</v>
      </c>
      <c r="D255" s="107">
        <f t="shared" si="156"/>
        <v>216088360</v>
      </c>
      <c r="E255" s="107">
        <f t="shared" si="156"/>
        <v>216088360</v>
      </c>
      <c r="F255" s="107">
        <f t="shared" si="156"/>
        <v>195276290</v>
      </c>
      <c r="G255" s="107">
        <f t="shared" si="157"/>
        <v>145673906</v>
      </c>
      <c r="H255" s="107">
        <f t="shared" si="157"/>
        <v>20640883</v>
      </c>
    </row>
    <row r="256" spans="1:8" ht="30">
      <c r="A256" s="58" t="s">
        <v>451</v>
      </c>
      <c r="B256" s="56" t="s">
        <v>452</v>
      </c>
      <c r="C256" s="107">
        <f>C257+C258+C259+C260</f>
        <v>0</v>
      </c>
      <c r="D256" s="107">
        <f>D257+D258+D259+D260+D264</f>
        <v>216088360</v>
      </c>
      <c r="E256" s="107">
        <f t="shared" ref="E256:F256" si="158">E257+E258+E259+E260+E264</f>
        <v>216088360</v>
      </c>
      <c r="F256" s="107">
        <f t="shared" si="158"/>
        <v>195276290</v>
      </c>
      <c r="G256" s="107">
        <f t="shared" ref="G256:H256" si="159">G257+G258+G259+G260+G264</f>
        <v>145673906</v>
      </c>
      <c r="H256" s="107">
        <f t="shared" si="159"/>
        <v>20640883</v>
      </c>
    </row>
    <row r="257" spans="1:8" ht="30">
      <c r="A257" s="58"/>
      <c r="B257" s="62" t="s">
        <v>453</v>
      </c>
      <c r="C257" s="107"/>
      <c r="D257" s="106">
        <v>184683000</v>
      </c>
      <c r="E257" s="106">
        <v>184683000</v>
      </c>
      <c r="F257" s="106">
        <v>166960930</v>
      </c>
      <c r="G257" s="107">
        <v>123163868</v>
      </c>
      <c r="H257" s="107">
        <v>17335129</v>
      </c>
    </row>
    <row r="258" spans="1:8" ht="30">
      <c r="A258" s="58"/>
      <c r="B258" s="62" t="s">
        <v>454</v>
      </c>
      <c r="C258" s="107"/>
      <c r="D258" s="106">
        <v>1210000</v>
      </c>
      <c r="E258" s="106">
        <v>1210000</v>
      </c>
      <c r="F258" s="106">
        <v>1083000</v>
      </c>
      <c r="G258" s="107">
        <v>765061</v>
      </c>
      <c r="H258" s="107">
        <v>106944</v>
      </c>
    </row>
    <row r="259" spans="1:8" ht="30">
      <c r="A259" s="58"/>
      <c r="B259" s="62" t="s">
        <v>455</v>
      </c>
      <c r="C259" s="107"/>
      <c r="D259" s="106">
        <v>370000</v>
      </c>
      <c r="E259" s="106">
        <v>370000</v>
      </c>
      <c r="F259" s="106">
        <v>342000</v>
      </c>
      <c r="G259" s="107">
        <v>256871</v>
      </c>
      <c r="H259" s="107">
        <v>36508</v>
      </c>
    </row>
    <row r="260" spans="1:8" ht="30">
      <c r="A260" s="58"/>
      <c r="B260" s="62" t="s">
        <v>456</v>
      </c>
      <c r="C260" s="107">
        <f t="shared" ref="C260:F260" si="160">C261+C262+C263</f>
        <v>0</v>
      </c>
      <c r="D260" s="107">
        <f t="shared" si="160"/>
        <v>25190000</v>
      </c>
      <c r="E260" s="107">
        <f t="shared" si="160"/>
        <v>25190000</v>
      </c>
      <c r="F260" s="107">
        <f t="shared" si="160"/>
        <v>22255000</v>
      </c>
      <c r="G260" s="107">
        <f t="shared" ref="G260:H260" si="161">G261+G262+G263</f>
        <v>16953487</v>
      </c>
      <c r="H260" s="107">
        <f t="shared" si="161"/>
        <v>2422378</v>
      </c>
    </row>
    <row r="261" spans="1:8" ht="75">
      <c r="A261" s="58"/>
      <c r="B261" s="62" t="s">
        <v>457</v>
      </c>
      <c r="C261" s="107"/>
      <c r="D261" s="106">
        <v>7450000</v>
      </c>
      <c r="E261" s="106">
        <v>7450000</v>
      </c>
      <c r="F261" s="106">
        <v>7450000</v>
      </c>
      <c r="G261" s="107">
        <v>5997124</v>
      </c>
      <c r="H261" s="107">
        <v>863074</v>
      </c>
    </row>
    <row r="262" spans="1:8" ht="75">
      <c r="A262" s="58"/>
      <c r="B262" s="62" t="s">
        <v>458</v>
      </c>
      <c r="C262" s="107"/>
      <c r="D262" s="106">
        <v>8430000</v>
      </c>
      <c r="E262" s="106">
        <v>8430000</v>
      </c>
      <c r="F262" s="106">
        <v>7605000</v>
      </c>
      <c r="G262" s="107">
        <v>5879305</v>
      </c>
      <c r="H262" s="107">
        <v>836338</v>
      </c>
    </row>
    <row r="263" spans="1:8" ht="60">
      <c r="A263" s="58"/>
      <c r="B263" s="62" t="s">
        <v>459</v>
      </c>
      <c r="C263" s="107"/>
      <c r="D263" s="106">
        <v>9310000</v>
      </c>
      <c r="E263" s="106">
        <v>9310000</v>
      </c>
      <c r="F263" s="106">
        <v>7200000</v>
      </c>
      <c r="G263" s="107">
        <v>5077058</v>
      </c>
      <c r="H263" s="107">
        <v>722966</v>
      </c>
    </row>
    <row r="264" spans="1:8" ht="120">
      <c r="A264" s="58"/>
      <c r="B264" s="62" t="s">
        <v>512</v>
      </c>
      <c r="C264" s="107"/>
      <c r="D264" s="106">
        <v>4635360</v>
      </c>
      <c r="E264" s="106">
        <v>4635360</v>
      </c>
      <c r="F264" s="106">
        <v>4635360</v>
      </c>
      <c r="G264" s="107">
        <v>4534619</v>
      </c>
      <c r="H264" s="107">
        <v>739924</v>
      </c>
    </row>
    <row r="265" spans="1:8">
      <c r="A265" s="58" t="s">
        <v>460</v>
      </c>
      <c r="B265" s="89" t="s">
        <v>461</v>
      </c>
      <c r="C265" s="110">
        <f>+C266</f>
        <v>0</v>
      </c>
      <c r="D265" s="110">
        <f t="shared" ref="D265:F267" si="162">+D266</f>
        <v>68804000</v>
      </c>
      <c r="E265" s="110">
        <f t="shared" si="162"/>
        <v>68804000</v>
      </c>
      <c r="F265" s="110">
        <f t="shared" si="162"/>
        <v>61684000</v>
      </c>
      <c r="G265" s="110">
        <f t="shared" ref="G265:H267" si="163">+G266</f>
        <v>39455684</v>
      </c>
      <c r="H265" s="110">
        <f t="shared" si="163"/>
        <v>3890000</v>
      </c>
    </row>
    <row r="266" spans="1:8">
      <c r="A266" s="58" t="s">
        <v>462</v>
      </c>
      <c r="B266" s="89" t="s">
        <v>212</v>
      </c>
      <c r="C266" s="110">
        <f>+C267</f>
        <v>0</v>
      </c>
      <c r="D266" s="110">
        <f t="shared" si="162"/>
        <v>68804000</v>
      </c>
      <c r="E266" s="110">
        <f t="shared" si="162"/>
        <v>68804000</v>
      </c>
      <c r="F266" s="110">
        <f t="shared" si="162"/>
        <v>61684000</v>
      </c>
      <c r="G266" s="110">
        <f t="shared" si="163"/>
        <v>39455684</v>
      </c>
      <c r="H266" s="110">
        <f t="shared" si="163"/>
        <v>3890000</v>
      </c>
    </row>
    <row r="267" spans="1:8">
      <c r="A267" s="58" t="s">
        <v>463</v>
      </c>
      <c r="B267" s="56" t="s">
        <v>464</v>
      </c>
      <c r="C267" s="110">
        <f>+C268</f>
        <v>0</v>
      </c>
      <c r="D267" s="110">
        <f t="shared" si="162"/>
        <v>68804000</v>
      </c>
      <c r="E267" s="110">
        <f t="shared" si="162"/>
        <v>68804000</v>
      </c>
      <c r="F267" s="110">
        <f t="shared" si="162"/>
        <v>61684000</v>
      </c>
      <c r="G267" s="110">
        <f t="shared" si="163"/>
        <v>39455684</v>
      </c>
      <c r="H267" s="110">
        <f t="shared" si="163"/>
        <v>3890000</v>
      </c>
    </row>
    <row r="268" spans="1:8">
      <c r="A268" s="58" t="s">
        <v>465</v>
      </c>
      <c r="B268" s="89" t="s">
        <v>466</v>
      </c>
      <c r="C268" s="106">
        <f t="shared" ref="C268:F268" si="164">C269</f>
        <v>0</v>
      </c>
      <c r="D268" s="106">
        <f t="shared" si="164"/>
        <v>68804000</v>
      </c>
      <c r="E268" s="106">
        <f t="shared" si="164"/>
        <v>68804000</v>
      </c>
      <c r="F268" s="106">
        <f t="shared" si="164"/>
        <v>61684000</v>
      </c>
      <c r="G268" s="106">
        <f t="shared" ref="G268:H268" si="165">G269</f>
        <v>39455684</v>
      </c>
      <c r="H268" s="106">
        <f t="shared" si="165"/>
        <v>3890000</v>
      </c>
    </row>
    <row r="269" spans="1:8">
      <c r="A269" s="58" t="s">
        <v>467</v>
      </c>
      <c r="B269" s="89" t="s">
        <v>468</v>
      </c>
      <c r="C269" s="106">
        <f t="shared" ref="C269:F269" si="166">C271+C273+C275</f>
        <v>0</v>
      </c>
      <c r="D269" s="106">
        <f t="shared" si="166"/>
        <v>68804000</v>
      </c>
      <c r="E269" s="106">
        <f t="shared" si="166"/>
        <v>68804000</v>
      </c>
      <c r="F269" s="106">
        <f t="shared" si="166"/>
        <v>61684000</v>
      </c>
      <c r="G269" s="106">
        <f t="shared" ref="G269:H269" si="167">G271+G273+G275</f>
        <v>39455684</v>
      </c>
      <c r="H269" s="106">
        <f t="shared" si="167"/>
        <v>3890000</v>
      </c>
    </row>
    <row r="270" spans="1:8">
      <c r="A270" s="58" t="s">
        <v>469</v>
      </c>
      <c r="B270" s="89" t="s">
        <v>470</v>
      </c>
      <c r="C270" s="106">
        <f t="shared" ref="C270:F270" si="168">C271</f>
        <v>0</v>
      </c>
      <c r="D270" s="106">
        <f t="shared" si="168"/>
        <v>39051000</v>
      </c>
      <c r="E270" s="106">
        <f t="shared" si="168"/>
        <v>39051000</v>
      </c>
      <c r="F270" s="106">
        <f t="shared" si="168"/>
        <v>38601000</v>
      </c>
      <c r="G270" s="106">
        <f t="shared" ref="G270:H270" si="169">G271</f>
        <v>27461256</v>
      </c>
      <c r="H270" s="106">
        <f t="shared" si="169"/>
        <v>2487509</v>
      </c>
    </row>
    <row r="271" spans="1:8">
      <c r="A271" s="58" t="s">
        <v>471</v>
      </c>
      <c r="B271" s="90" t="s">
        <v>513</v>
      </c>
      <c r="C271" s="107"/>
      <c r="D271" s="106">
        <v>39051000</v>
      </c>
      <c r="E271" s="106">
        <v>39051000</v>
      </c>
      <c r="F271" s="106">
        <v>38601000</v>
      </c>
      <c r="G271" s="107">
        <v>27461256</v>
      </c>
      <c r="H271" s="107">
        <v>2487509</v>
      </c>
    </row>
    <row r="272" spans="1:8" s="117" customFormat="1">
      <c r="A272" s="58"/>
      <c r="B272" s="121" t="s">
        <v>514</v>
      </c>
      <c r="C272" s="116"/>
      <c r="D272" s="119"/>
      <c r="E272" s="119"/>
      <c r="F272" s="119"/>
      <c r="G272" s="120">
        <v>259306</v>
      </c>
      <c r="H272" s="120">
        <v>73581</v>
      </c>
    </row>
    <row r="273" spans="1:8">
      <c r="A273" s="58" t="s">
        <v>472</v>
      </c>
      <c r="B273" s="90" t="s">
        <v>515</v>
      </c>
      <c r="C273" s="107"/>
      <c r="D273" s="106">
        <v>29753000</v>
      </c>
      <c r="E273" s="106">
        <v>29753000</v>
      </c>
      <c r="F273" s="106">
        <v>23083000</v>
      </c>
      <c r="G273" s="107">
        <v>11996264</v>
      </c>
      <c r="H273" s="107">
        <v>1402491</v>
      </c>
    </row>
    <row r="274" spans="1:8" s="117" customFormat="1">
      <c r="A274" s="58"/>
      <c r="B274" s="121" t="s">
        <v>514</v>
      </c>
      <c r="C274" s="116"/>
      <c r="D274" s="119"/>
      <c r="E274" s="119"/>
      <c r="F274" s="119"/>
      <c r="G274" s="120">
        <v>1313218</v>
      </c>
      <c r="H274" s="120">
        <v>419285</v>
      </c>
    </row>
    <row r="275" spans="1:8">
      <c r="A275" s="58"/>
      <c r="B275" s="66" t="s">
        <v>473</v>
      </c>
      <c r="C275" s="107"/>
      <c r="D275" s="54"/>
      <c r="E275" s="54"/>
      <c r="F275" s="54"/>
      <c r="G275" s="61">
        <v>-1836</v>
      </c>
      <c r="H275" s="61">
        <v>0</v>
      </c>
    </row>
    <row r="276" spans="1:8" ht="30">
      <c r="A276" s="58" t="s">
        <v>223</v>
      </c>
      <c r="B276" s="91" t="s">
        <v>224</v>
      </c>
      <c r="C276" s="111">
        <f>C281+C277</f>
        <v>0</v>
      </c>
      <c r="D276" s="111">
        <f t="shared" ref="D276:F276" si="170">D281+D277</f>
        <v>0</v>
      </c>
      <c r="E276" s="111">
        <f t="shared" si="170"/>
        <v>0</v>
      </c>
      <c r="F276" s="111">
        <f t="shared" si="170"/>
        <v>0</v>
      </c>
      <c r="G276" s="111">
        <f t="shared" ref="G276:H276" si="171">G281+G277</f>
        <v>0</v>
      </c>
      <c r="H276" s="111">
        <f t="shared" si="171"/>
        <v>0</v>
      </c>
    </row>
    <row r="277" spans="1:8">
      <c r="A277" s="58" t="s">
        <v>474</v>
      </c>
      <c r="B277" s="91" t="s">
        <v>475</v>
      </c>
      <c r="C277" s="111">
        <f>C278+C279+C280</f>
        <v>0</v>
      </c>
      <c r="D277" s="111">
        <f t="shared" ref="D277:F277" si="172">D278+D279+D280</f>
        <v>0</v>
      </c>
      <c r="E277" s="111">
        <f t="shared" si="172"/>
        <v>0</v>
      </c>
      <c r="F277" s="111">
        <f t="shared" si="172"/>
        <v>0</v>
      </c>
      <c r="G277" s="111">
        <f t="shared" ref="G277:H277" si="173">G278+G279+G280</f>
        <v>0</v>
      </c>
      <c r="H277" s="111">
        <f t="shared" si="173"/>
        <v>0</v>
      </c>
    </row>
    <row r="278" spans="1:8">
      <c r="A278" s="58" t="s">
        <v>476</v>
      </c>
      <c r="B278" s="91" t="s">
        <v>477</v>
      </c>
      <c r="C278" s="111"/>
      <c r="D278" s="54"/>
      <c r="E278" s="54"/>
      <c r="F278" s="54"/>
      <c r="G278" s="67"/>
      <c r="H278" s="67"/>
    </row>
    <row r="279" spans="1:8">
      <c r="A279" s="58" t="s">
        <v>478</v>
      </c>
      <c r="B279" s="91" t="s">
        <v>479</v>
      </c>
      <c r="C279" s="111"/>
      <c r="D279" s="54"/>
      <c r="E279" s="54"/>
      <c r="F279" s="54"/>
      <c r="G279" s="67"/>
      <c r="H279" s="67"/>
    </row>
    <row r="280" spans="1:8">
      <c r="A280" s="58" t="s">
        <v>480</v>
      </c>
      <c r="B280" s="91" t="s">
        <v>481</v>
      </c>
      <c r="C280" s="111"/>
      <c r="D280" s="54"/>
      <c r="E280" s="54"/>
      <c r="F280" s="54"/>
      <c r="G280" s="67"/>
      <c r="H280" s="67"/>
    </row>
    <row r="281" spans="1:8">
      <c r="A281" s="58" t="s">
        <v>482</v>
      </c>
      <c r="B281" s="91" t="s">
        <v>511</v>
      </c>
      <c r="C281" s="111">
        <f>C282+C283+C284</f>
        <v>0</v>
      </c>
      <c r="D281" s="111">
        <f t="shared" ref="D281:F281" si="174">D282+D283+D284</f>
        <v>0</v>
      </c>
      <c r="E281" s="111">
        <f t="shared" si="174"/>
        <v>0</v>
      </c>
      <c r="F281" s="111">
        <f t="shared" si="174"/>
        <v>0</v>
      </c>
      <c r="G281" s="111">
        <f t="shared" ref="G281:H281" si="175">G282+G283+G284</f>
        <v>0</v>
      </c>
      <c r="H281" s="111">
        <f t="shared" si="175"/>
        <v>0</v>
      </c>
    </row>
    <row r="282" spans="1:8">
      <c r="A282" s="58" t="s">
        <v>483</v>
      </c>
      <c r="B282" s="92" t="s">
        <v>484</v>
      </c>
      <c r="C282" s="85"/>
      <c r="D282" s="54"/>
      <c r="E282" s="54"/>
      <c r="F282" s="54"/>
      <c r="G282" s="61"/>
      <c r="H282" s="61"/>
    </row>
    <row r="283" spans="1:8">
      <c r="A283" s="58" t="s">
        <v>485</v>
      </c>
      <c r="B283" s="92" t="s">
        <v>486</v>
      </c>
      <c r="C283" s="85"/>
      <c r="D283" s="54"/>
      <c r="E283" s="54"/>
      <c r="F283" s="54"/>
      <c r="G283" s="61"/>
      <c r="H283" s="61"/>
    </row>
    <row r="284" spans="1:8">
      <c r="A284" s="58" t="s">
        <v>487</v>
      </c>
      <c r="B284" s="92" t="s">
        <v>481</v>
      </c>
      <c r="C284" s="85"/>
      <c r="D284" s="54"/>
      <c r="E284" s="54"/>
      <c r="F284" s="54"/>
      <c r="G284" s="61"/>
      <c r="H284" s="61"/>
    </row>
    <row r="285" spans="1:8">
      <c r="A285" s="58" t="s">
        <v>488</v>
      </c>
      <c r="B285" s="91" t="s">
        <v>489</v>
      </c>
      <c r="C285" s="111">
        <f>C286</f>
        <v>0</v>
      </c>
      <c r="D285" s="111">
        <f t="shared" ref="D285:F286" si="176">D286</f>
        <v>0</v>
      </c>
      <c r="E285" s="111">
        <f t="shared" si="176"/>
        <v>0</v>
      </c>
      <c r="F285" s="111">
        <f t="shared" si="176"/>
        <v>0</v>
      </c>
      <c r="G285" s="111">
        <f t="shared" ref="G285:H286" si="177">G286</f>
        <v>0</v>
      </c>
      <c r="H285" s="111">
        <f t="shared" si="177"/>
        <v>0</v>
      </c>
    </row>
    <row r="286" spans="1:8">
      <c r="A286" s="58" t="s">
        <v>490</v>
      </c>
      <c r="B286" s="91" t="s">
        <v>212</v>
      </c>
      <c r="C286" s="111">
        <f>C287</f>
        <v>0</v>
      </c>
      <c r="D286" s="111">
        <f t="shared" si="176"/>
        <v>0</v>
      </c>
      <c r="E286" s="111">
        <f t="shared" si="176"/>
        <v>0</v>
      </c>
      <c r="F286" s="111">
        <f t="shared" si="176"/>
        <v>0</v>
      </c>
      <c r="G286" s="111">
        <f t="shared" si="177"/>
        <v>0</v>
      </c>
      <c r="H286" s="111">
        <f t="shared" si="177"/>
        <v>0</v>
      </c>
    </row>
    <row r="287" spans="1:8" ht="30">
      <c r="A287" s="58" t="s">
        <v>491</v>
      </c>
      <c r="B287" s="91" t="s">
        <v>224</v>
      </c>
      <c r="C287" s="111">
        <f>C290</f>
        <v>0</v>
      </c>
      <c r="D287" s="111">
        <f t="shared" ref="D287:F287" si="178">D290</f>
        <v>0</v>
      </c>
      <c r="E287" s="111">
        <f t="shared" si="178"/>
        <v>0</v>
      </c>
      <c r="F287" s="111">
        <f t="shared" si="178"/>
        <v>0</v>
      </c>
      <c r="G287" s="111">
        <f t="shared" ref="G287:H287" si="179">G290</f>
        <v>0</v>
      </c>
      <c r="H287" s="111">
        <f t="shared" si="179"/>
        <v>0</v>
      </c>
    </row>
    <row r="288" spans="1:8">
      <c r="A288" s="58" t="s">
        <v>492</v>
      </c>
      <c r="B288" s="91" t="s">
        <v>237</v>
      </c>
      <c r="C288" s="111">
        <f t="shared" ref="C288:F293" si="180">C289</f>
        <v>0</v>
      </c>
      <c r="D288" s="111">
        <f t="shared" si="180"/>
        <v>0</v>
      </c>
      <c r="E288" s="111">
        <f t="shared" si="180"/>
        <v>0</v>
      </c>
      <c r="F288" s="111">
        <f t="shared" si="180"/>
        <v>0</v>
      </c>
      <c r="G288" s="111">
        <f t="shared" ref="G288:H293" si="181">G289</f>
        <v>0</v>
      </c>
      <c r="H288" s="111">
        <f t="shared" si="181"/>
        <v>0</v>
      </c>
    </row>
    <row r="289" spans="1:8">
      <c r="A289" s="58" t="s">
        <v>493</v>
      </c>
      <c r="B289" s="91" t="s">
        <v>212</v>
      </c>
      <c r="C289" s="111">
        <f t="shared" si="180"/>
        <v>0</v>
      </c>
      <c r="D289" s="111">
        <f t="shared" si="180"/>
        <v>0</v>
      </c>
      <c r="E289" s="111">
        <f t="shared" si="180"/>
        <v>0</v>
      </c>
      <c r="F289" s="111">
        <f t="shared" si="180"/>
        <v>0</v>
      </c>
      <c r="G289" s="111">
        <f t="shared" si="181"/>
        <v>0</v>
      </c>
      <c r="H289" s="111">
        <f t="shared" si="181"/>
        <v>0</v>
      </c>
    </row>
    <row r="290" spans="1:8" ht="30">
      <c r="A290" s="58" t="s">
        <v>494</v>
      </c>
      <c r="B290" s="92" t="s">
        <v>224</v>
      </c>
      <c r="C290" s="111">
        <f t="shared" si="180"/>
        <v>0</v>
      </c>
      <c r="D290" s="111">
        <f t="shared" si="180"/>
        <v>0</v>
      </c>
      <c r="E290" s="111">
        <f t="shared" si="180"/>
        <v>0</v>
      </c>
      <c r="F290" s="111">
        <f t="shared" si="180"/>
        <v>0</v>
      </c>
      <c r="G290" s="111">
        <f t="shared" si="181"/>
        <v>0</v>
      </c>
      <c r="H290" s="111">
        <f t="shared" si="181"/>
        <v>0</v>
      </c>
    </row>
    <row r="291" spans="1:8">
      <c r="A291" s="58" t="s">
        <v>495</v>
      </c>
      <c r="B291" s="91" t="s">
        <v>511</v>
      </c>
      <c r="C291" s="111">
        <f t="shared" si="180"/>
        <v>0</v>
      </c>
      <c r="D291" s="111">
        <f t="shared" si="180"/>
        <v>0</v>
      </c>
      <c r="E291" s="111">
        <f t="shared" si="180"/>
        <v>0</v>
      </c>
      <c r="F291" s="111">
        <f t="shared" si="180"/>
        <v>0</v>
      </c>
      <c r="G291" s="111">
        <f t="shared" si="181"/>
        <v>0</v>
      </c>
      <c r="H291" s="111">
        <f t="shared" si="181"/>
        <v>0</v>
      </c>
    </row>
    <row r="292" spans="1:8">
      <c r="A292" s="58" t="s">
        <v>496</v>
      </c>
      <c r="B292" s="91" t="s">
        <v>486</v>
      </c>
      <c r="C292" s="111">
        <f t="shared" si="180"/>
        <v>0</v>
      </c>
      <c r="D292" s="111">
        <f t="shared" si="180"/>
        <v>0</v>
      </c>
      <c r="E292" s="111">
        <f t="shared" si="180"/>
        <v>0</v>
      </c>
      <c r="F292" s="111">
        <f t="shared" si="180"/>
        <v>0</v>
      </c>
      <c r="G292" s="111">
        <f t="shared" si="181"/>
        <v>0</v>
      </c>
      <c r="H292" s="111">
        <f t="shared" si="181"/>
        <v>0</v>
      </c>
    </row>
    <row r="293" spans="1:8">
      <c r="A293" s="58" t="s">
        <v>497</v>
      </c>
      <c r="B293" s="91" t="s">
        <v>498</v>
      </c>
      <c r="C293" s="111">
        <f t="shared" si="180"/>
        <v>0</v>
      </c>
      <c r="D293" s="111">
        <f t="shared" si="180"/>
        <v>0</v>
      </c>
      <c r="E293" s="111">
        <f t="shared" si="180"/>
        <v>0</v>
      </c>
      <c r="F293" s="111">
        <f t="shared" si="180"/>
        <v>0</v>
      </c>
      <c r="G293" s="111">
        <f t="shared" si="181"/>
        <v>0</v>
      </c>
      <c r="H293" s="111">
        <f t="shared" si="181"/>
        <v>0</v>
      </c>
    </row>
    <row r="294" spans="1:8">
      <c r="A294" s="58" t="s">
        <v>499</v>
      </c>
      <c r="B294" s="92" t="s">
        <v>500</v>
      </c>
      <c r="C294" s="85"/>
      <c r="D294" s="54"/>
      <c r="E294" s="54"/>
      <c r="F294" s="54"/>
      <c r="G294" s="61"/>
      <c r="H294" s="61"/>
    </row>
    <row r="295" spans="1:8">
      <c r="B295" s="126" t="s">
        <v>534</v>
      </c>
      <c r="C295" s="41"/>
      <c r="D295" s="41"/>
      <c r="E295" s="41"/>
    </row>
    <row r="296" spans="1:8">
      <c r="B296" s="14"/>
      <c r="C296" s="41"/>
      <c r="D296" s="41"/>
      <c r="E296" s="41"/>
    </row>
    <row r="297" spans="1:8" ht="15.75">
      <c r="A297" s="127" t="s">
        <v>517</v>
      </c>
      <c r="B297" s="128"/>
      <c r="C297" s="41"/>
      <c r="D297" s="129"/>
      <c r="E297" s="41"/>
    </row>
    <row r="298" spans="1:8">
      <c r="A298" s="36"/>
      <c r="B298" s="130"/>
      <c r="C298" s="41"/>
      <c r="D298" s="129"/>
      <c r="E298" s="41"/>
    </row>
    <row r="299" spans="1:8" ht="15.75">
      <c r="A299" s="131"/>
      <c r="B299" s="132" t="s">
        <v>518</v>
      </c>
      <c r="C299" s="41"/>
      <c r="D299" s="133" t="s">
        <v>519</v>
      </c>
      <c r="E299" s="41"/>
    </row>
    <row r="300" spans="1:8">
      <c r="A300" s="36"/>
      <c r="B300" s="28" t="s">
        <v>520</v>
      </c>
      <c r="C300" s="41"/>
      <c r="D300" s="134" t="s">
        <v>521</v>
      </c>
      <c r="E300" s="41"/>
    </row>
    <row r="301" spans="1:8">
      <c r="C301" s="41"/>
      <c r="D301" s="134"/>
      <c r="E301" s="41"/>
    </row>
    <row r="302" spans="1:8">
      <c r="C302" s="41"/>
      <c r="D302" s="134"/>
      <c r="E302" s="41"/>
    </row>
    <row r="303" spans="1:8">
      <c r="C303" s="41"/>
      <c r="D303" s="135" t="s">
        <v>522</v>
      </c>
      <c r="E303" s="41"/>
    </row>
    <row r="304" spans="1:8">
      <c r="C304" s="41"/>
      <c r="D304" s="134" t="s">
        <v>523</v>
      </c>
      <c r="E304" s="41"/>
    </row>
    <row r="305" spans="3:5">
      <c r="C305" s="41"/>
      <c r="D305" s="41"/>
      <c r="E305" s="41"/>
    </row>
    <row r="306" spans="3:5">
      <c r="C306" s="41"/>
      <c r="D306" s="136" t="s">
        <v>524</v>
      </c>
      <c r="E306" s="41"/>
    </row>
    <row r="307" spans="3:5">
      <c r="C307" s="41"/>
      <c r="D307" s="28" t="s">
        <v>525</v>
      </c>
      <c r="E307" s="41"/>
    </row>
  </sheetData>
  <protectedRanges>
    <protectedRange sqref="B4:C4" name="Zonă1_1" securityDescriptor="O:WDG:WDD:(A;;CC;;;WD)"/>
    <protectedRange sqref="G70:H70 G38:H41 G165:H167 G138:H138 G34:H34 G113:H113 G97:H97 G116:H116 G121:H122 G125:H125 G127:H128 G152:H152 G159:H162 G169:H172 G141:H142 G154:H157" name="Zonă3"/>
    <protectedRange sqref="B3" name="Zonă1_1_1" securityDescriptor="O:WDG:WDD:(A;;CC;;;WD)"/>
    <protectedRange sqref="B2" name="Zonă1_1_1_1_1_1_1" securityDescriptor="O:WDG:WDD:(A;;CC;;;WD)"/>
    <protectedRange sqref="G36:H36" name="Zonă3_2_2"/>
    <protectedRange sqref="G54:H54" name="Zonă3_3_2"/>
    <protectedRange sqref="G63:H66" name="Zonă3_4_2"/>
    <protectedRange sqref="G81:H81 G83:H85" name="Zonă3_6"/>
    <protectedRange sqref="G82:H82" name="Zonă3_5_2"/>
    <protectedRange sqref="H96" name="Zonă3_6_1"/>
    <protectedRange sqref="G101:H101" name="Zonă3_6_2"/>
    <protectedRange sqref="G149:H149" name="Zonă3_6_4"/>
    <protectedRange sqref="G211:H213" name="Zonă3_6_5"/>
    <protectedRange sqref="H106" name="Zonă3_6_6"/>
  </protectedRanges>
  <phoneticPr fontId="29" type="noConversion"/>
  <printOptions horizontalCentered="1"/>
  <pageMargins left="0.75" right="0.75" top="0.21" bottom="0.18" header="0.17" footer="0.17"/>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venituri</vt:lpstr>
      <vt:lpstr>cheltuieli</vt:lpstr>
      <vt:lpstr>cheltuieli!Zona_de_imprimat</vt:lpstr>
      <vt:lpstr>venituri!Zona_de_imprimat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Fanica ORMAN</cp:lastModifiedBy>
  <cp:lastPrinted>2023-08-16T13:04:09Z</cp:lastPrinted>
  <dcterms:created xsi:type="dcterms:W3CDTF">2023-02-07T08:41:31Z</dcterms:created>
  <dcterms:modified xsi:type="dcterms:W3CDTF">2023-08-16T13:04:12Z</dcterms:modified>
</cp:coreProperties>
</file>